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3" sheetId="1" r:id="rId1"/>
    <sheet name="пр14" sheetId="2" state="hidden" r:id="rId2"/>
    <sheet name="пр16" sheetId="3" state="hidden" r:id="rId3"/>
    <sheet name="пр18" sheetId="4" state="hidden" r:id="rId4"/>
  </sheets>
  <calcPr calcId="162913"/>
</workbook>
</file>

<file path=xl/calcChain.xml><?xml version="1.0" encoding="utf-8"?>
<calcChain xmlns="http://schemas.openxmlformats.org/spreadsheetml/2006/main">
  <c r="H55" i="1" l="1"/>
  <c r="H62" i="1"/>
  <c r="I64" i="1" l="1"/>
  <c r="I63" i="1"/>
  <c r="H63" i="1"/>
  <c r="I62" i="1"/>
  <c r="I61" i="1" s="1"/>
  <c r="I60" i="1" s="1"/>
  <c r="H61" i="1"/>
  <c r="H60" i="1" s="1"/>
  <c r="H56" i="1" s="1"/>
  <c r="I58" i="1"/>
  <c r="H58" i="1"/>
  <c r="I57" i="1"/>
  <c r="H57" i="1"/>
  <c r="I55" i="1"/>
  <c r="I54" i="1" s="1"/>
  <c r="I53" i="1" s="1"/>
  <c r="I49" i="1" s="1"/>
  <c r="H54" i="1"/>
  <c r="H53" i="1"/>
  <c r="H49" i="1" s="1"/>
  <c r="I52" i="1"/>
  <c r="I51" i="1" s="1"/>
  <c r="I50" i="1" s="1"/>
  <c r="H51" i="1"/>
  <c r="H50" i="1"/>
  <c r="I43" i="1"/>
  <c r="I42" i="1"/>
  <c r="I40" i="1"/>
  <c r="I38" i="1"/>
  <c r="I37" i="1" s="1"/>
  <c r="I36" i="1" s="1"/>
  <c r="I34" i="1"/>
  <c r="I33" i="1"/>
  <c r="I31" i="1"/>
  <c r="I30" i="1"/>
  <c r="I28" i="1"/>
  <c r="I27" i="1" s="1"/>
  <c r="H27" i="1"/>
  <c r="I26" i="1"/>
  <c r="I25" i="1"/>
  <c r="H25" i="1"/>
  <c r="H24" i="1"/>
  <c r="I23" i="1"/>
  <c r="I22" i="1" s="1"/>
  <c r="H22" i="1"/>
  <c r="I21" i="1"/>
  <c r="I20" i="1" s="1"/>
  <c r="H20" i="1"/>
  <c r="H19" i="1" s="1"/>
  <c r="I17" i="1"/>
  <c r="I16" i="1"/>
  <c r="H16" i="1"/>
  <c r="I14" i="1"/>
  <c r="H14" i="1"/>
  <c r="H13" i="1" l="1"/>
  <c r="I56" i="1"/>
  <c r="I48" i="1" s="1"/>
  <c r="H48" i="1"/>
  <c r="H65" i="1" s="1"/>
  <c r="I24" i="1"/>
  <c r="I13" i="1" s="1"/>
  <c r="I19" i="1"/>
  <c r="I29" i="1"/>
  <c r="G64" i="1"/>
  <c r="G63" i="1"/>
  <c r="F63" i="1"/>
  <c r="F61" i="1"/>
  <c r="F60" i="1" s="1"/>
  <c r="F56" i="1" s="1"/>
  <c r="G58" i="1"/>
  <c r="G57" i="1" s="1"/>
  <c r="F58" i="1"/>
  <c r="F57" i="1"/>
  <c r="F54" i="1"/>
  <c r="F53" i="1" s="1"/>
  <c r="F49" i="1" s="1"/>
  <c r="G52" i="1"/>
  <c r="G51" i="1" s="1"/>
  <c r="G50" i="1" s="1"/>
  <c r="F51" i="1"/>
  <c r="F50" i="1"/>
  <c r="G43" i="1"/>
  <c r="G42" i="1" s="1"/>
  <c r="G40" i="1"/>
  <c r="G38" i="1"/>
  <c r="G37" i="1" s="1"/>
  <c r="G34" i="1"/>
  <c r="G33" i="1"/>
  <c r="G31" i="1"/>
  <c r="G30" i="1" s="1"/>
  <c r="G28" i="1"/>
  <c r="G27" i="1" s="1"/>
  <c r="F27" i="1"/>
  <c r="G26" i="1"/>
  <c r="G25" i="1"/>
  <c r="G24" i="1" s="1"/>
  <c r="F25" i="1"/>
  <c r="F24" i="1" s="1"/>
  <c r="G23" i="1"/>
  <c r="G22" i="1" s="1"/>
  <c r="F22" i="1"/>
  <c r="G21" i="1"/>
  <c r="G20" i="1"/>
  <c r="G19" i="1" s="1"/>
  <c r="F20" i="1"/>
  <c r="F19" i="1" s="1"/>
  <c r="G17" i="1"/>
  <c r="G16" i="1"/>
  <c r="G14" i="1" s="1"/>
  <c r="G13" i="1" s="1"/>
  <c r="F16" i="1"/>
  <c r="F14" i="1"/>
  <c r="F13" i="1" s="1"/>
  <c r="I65" i="1" l="1"/>
  <c r="G29" i="1"/>
  <c r="F48" i="1"/>
  <c r="F65" i="1" s="1"/>
  <c r="G36" i="1"/>
  <c r="G55" i="1"/>
  <c r="G54" i="1" s="1"/>
  <c r="G53" i="1" s="1"/>
  <c r="G49" i="1" s="1"/>
  <c r="G62" i="1"/>
  <c r="G61" i="1" s="1"/>
  <c r="G60" i="1" s="1"/>
  <c r="G56" i="1" s="1"/>
  <c r="D55" i="1"/>
  <c r="D62" i="1"/>
  <c r="G48" i="1" l="1"/>
  <c r="G65" i="1" s="1"/>
  <c r="D22" i="1"/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2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5" i="1"/>
  <c r="E52" i="1"/>
  <c r="E64" i="1"/>
  <c r="D50" i="1"/>
  <c r="E26" i="1"/>
  <c r="E28" i="1"/>
  <c r="E23" i="1"/>
  <c r="E21" i="1"/>
  <c r="D20" i="1"/>
  <c r="D14" i="1"/>
  <c r="E14" i="1"/>
  <c r="H59" i="2" l="1"/>
  <c r="F54" i="2"/>
  <c r="E22" i="1"/>
  <c r="B17" i="3"/>
  <c r="E20" i="1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D19" i="1"/>
  <c r="D13" i="1" s="1"/>
  <c r="E19" i="1" l="1"/>
  <c r="E46" i="2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3" i="1"/>
  <c r="D63" i="1"/>
  <c r="C63" i="1"/>
  <c r="E61" i="1"/>
  <c r="D61" i="1"/>
  <c r="C61" i="1"/>
  <c r="E58" i="1"/>
  <c r="E57" i="1" s="1"/>
  <c r="D58" i="1"/>
  <c r="D57" i="1" s="1"/>
  <c r="C58" i="1"/>
  <c r="C57" i="1" s="1"/>
  <c r="E54" i="1"/>
  <c r="E53" i="1" s="1"/>
  <c r="D54" i="1"/>
  <c r="D53" i="1" s="1"/>
  <c r="D49" i="1" s="1"/>
  <c r="E51" i="1"/>
  <c r="E50" i="1" s="1"/>
  <c r="D51" i="1"/>
  <c r="C51" i="1"/>
  <c r="E43" i="1"/>
  <c r="E42" i="1" s="1"/>
  <c r="C43" i="1"/>
  <c r="E40" i="1"/>
  <c r="C40" i="1"/>
  <c r="E38" i="1"/>
  <c r="C38" i="1"/>
  <c r="E34" i="1"/>
  <c r="E33" i="1" s="1"/>
  <c r="C34" i="1"/>
  <c r="E31" i="1"/>
  <c r="E30" i="1" s="1"/>
  <c r="C31" i="1"/>
  <c r="E27" i="1"/>
  <c r="D27" i="1"/>
  <c r="C27" i="1"/>
  <c r="E25" i="1"/>
  <c r="D25" i="1"/>
  <c r="C25" i="1"/>
  <c r="C24" i="1" s="1"/>
  <c r="C22" i="1"/>
  <c r="E17" i="1"/>
  <c r="C17" i="1"/>
  <c r="E16" i="1"/>
  <c r="D16" i="1"/>
  <c r="C16" i="1"/>
  <c r="C14" i="1"/>
  <c r="D60" i="1" l="1"/>
  <c r="D56" i="1" s="1"/>
  <c r="F12" i="2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8" i="1"/>
  <c r="E49" i="1"/>
  <c r="D24" i="1"/>
  <c r="E24" i="1"/>
  <c r="E13" i="1" s="1"/>
  <c r="E37" i="1"/>
  <c r="C42" i="1"/>
  <c r="E60" i="1"/>
  <c r="E56" i="1" s="1"/>
  <c r="C19" i="4"/>
  <c r="C50" i="1"/>
  <c r="C54" i="2"/>
  <c r="E36" i="1"/>
  <c r="E29" i="1" s="1"/>
  <c r="C22" i="2"/>
  <c r="C60" i="1"/>
  <c r="F34" i="2"/>
  <c r="C37" i="1"/>
  <c r="C30" i="1"/>
  <c r="C33" i="1"/>
  <c r="H12" i="2" l="1"/>
  <c r="H13" i="2"/>
  <c r="H11" i="2"/>
  <c r="F11" i="2"/>
  <c r="F27" i="2"/>
  <c r="H27" i="2" s="1"/>
  <c r="H34" i="2"/>
  <c r="C34" i="2"/>
  <c r="E48" i="1"/>
  <c r="E65" i="1" s="1"/>
  <c r="D65" i="1"/>
  <c r="C56" i="1"/>
  <c r="C36" i="1"/>
  <c r="C29" i="1"/>
  <c r="C27" i="2" l="1"/>
  <c r="E27" i="2" s="1"/>
  <c r="E34" i="2"/>
  <c r="C52" i="2" l="1"/>
  <c r="C51" i="2" l="1"/>
  <c r="B15" i="3"/>
  <c r="B18" i="3" s="1"/>
  <c r="C54" i="1"/>
  <c r="C47" i="2" l="1"/>
  <c r="C20" i="1"/>
  <c r="C19" i="1" s="1"/>
  <c r="C53" i="1"/>
  <c r="C46" i="2" l="1"/>
  <c r="C13" i="1"/>
  <c r="E19" i="2"/>
  <c r="E21" i="2"/>
  <c r="C49" i="1"/>
  <c r="C48" i="1" s="1"/>
  <c r="C18" i="2" l="1"/>
  <c r="B17" i="4"/>
  <c r="B18" i="4"/>
  <c r="C20" i="2"/>
  <c r="E20" i="2" s="1"/>
  <c r="C65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<sst xmlns="http://schemas.openxmlformats.org/spreadsheetml/2006/main" count="289" uniqueCount="150">
  <si>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</si>
  <si>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</si>
  <si>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</si>
  <si>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</si>
  <si>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</si>
  <si>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</si>
  <si>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</si>
  <si>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</si>
  <si>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</si>
  <si>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</si>
  <si>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</si>
  <si>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</si>
  <si>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</si>
  <si>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</si>
  <si>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</si>
  <si>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</si>
  <si>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</si>
  <si>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</si>
  <si>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</si>
  <si>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</si>
  <si>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</si>
  <si>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</si>
  <si>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</si>
  <si>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</si>
  <si>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</si>
  <si>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</si>
  <si>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</si>
  <si>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</si>
  <si>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</si>
  <si>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</si>
  <si>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</si>
  <si>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</si>
  <si>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</si>
  <si>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</si>
  <si>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</si>
  <si>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</si>
  <si>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</si>
  <si>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</si>
  <si>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</si>
  <si>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</si>
  <si>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</si>
  <si>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</si>
  <si>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</si>
  <si>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</si>
  <si>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</si>
  <si>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</si>
  <si>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</si>
  <si>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</si>
  <si>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</si>
  <si>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</si>
  <si>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</si>
  <si>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</si>
  <si>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</si>
  <si>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</si>
  <si>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</si>
  <si>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</si>
  <si>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</si>
  <si>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</si>
  <si>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</si>
  <si>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</si>
  <si>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</si>
  <si>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</si>
  <si>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</si>
  <si>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</si>
  <si>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</si>
  <si>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</si>
  <si>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</si>
  <si>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</si>
  <si>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</si>
  <si>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</si>
  <si>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</si>
  <si>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</si>
  <si>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</si>
  <si>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</si>
  <si>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</si>
  <si>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</si>
  <si>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</si>
  <si>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</si>
  <si>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</si>
  <si>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</si>
  <si>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</si>
  <si>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</si>
  <si>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</si>
  <si>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</si>
  <si>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</si>
  <si>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</si>
  <si>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</si>
  <si>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</si>
  <si>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</si>
  <si>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</si>
  <si>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</si>
  <si>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</si>
  <si>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</si>
  <si>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</si>
  <si>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</si>
  <si>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</si>
  <si>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</si>
  <si>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</si>
  <si>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</si>
  <si>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</si>
  <si>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</si>
  <si>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</si>
  <si>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</si>
  <si>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</si>
  <si>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</si>
  <si>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</si>
  <si>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</si>
  <si>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</si>
  <si>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</si>
  <si>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</si>
  <si>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</si>
  <si>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</si>
  <si>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</si>
  <si>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</si>
  <si>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</si>
  <si>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</si>
  <si>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</si>
  <si>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</si>
  <si>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</si>
  <si>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</si>
  <si>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</si>
  <si>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</si>
  <si>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</si>
  <si>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</si>
  <si>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</si>
  <si>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</si>
  <si>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</si>
  <si>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</si>
  <si>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</si>
  <si>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</si>
  <si>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</si>
  <si>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</si>
  <si>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</si>
  <si>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</si>
  <si>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</si>
  <si>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</si>
  <si>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</si>
  <si>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</si>
  <si>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</si>
  <si>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</si>
  <si>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от "22_ "_03_2019 № _343_</t>
  </si>
  <si>
    <t>Решение Думы города от 22.03.2019 №343</t>
  </si>
  <si>
    <t>Уточнение июнь</t>
  </si>
  <si>
    <t>Приложение 12</t>
  </si>
  <si>
    <t>от "21" 06_2019 № 362</t>
  </si>
  <si>
    <t>Решение Думы города от 21.06.2019 №362</t>
  </si>
  <si>
    <t>Уточнение октябрь</t>
  </si>
  <si>
    <t>Сумма на 2019 год (тыс.рублей)</t>
  </si>
  <si>
    <t>Приложение 13</t>
  </si>
  <si>
    <t>от 29.10.2019 №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</si>
</sst>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Normal="100" workbookViewId="0">
      <selection activeCell="H10" sqref="H10:H11"/>
    </sheetView>
  </sheetViews>
  <sheetFormatPr defaultRowHeight="15" x14ac:dyDescent="0.25"/>
  <cols>
    <col min="1" max="1" width="67" style="2" customWidth="1"/>
    <col min="2" max="2" width="25" style="2" customWidth="1"/>
    <col min="3" max="3" width="17.5703125" style="2" hidden="1" customWidth="1"/>
    <col min="4" max="4" width="0.28515625" style="2" hidden="1" customWidth="1"/>
    <col min="5" max="5" width="15" style="2" hidden="1" customWidth="1"/>
    <col min="6" max="6" width="10.42578125" style="2" hidden="1" customWidth="1"/>
    <col min="7" max="7" width="14.85546875" style="2" customWidth="1"/>
    <col min="8" max="8" width="10.42578125" style="2" customWidth="1"/>
    <col min="9" max="9" width="14.85546875" style="2" customWidth="1"/>
    <col min="10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9" s="1" customFormat="1" ht="15.75" x14ac:dyDescent="0.25">
      <c r="E1" s="31"/>
      <c r="F1" s="45" t="s">
        <v>143</v>
      </c>
      <c r="H1" s="45" t="s">
        <v>148</v>
      </c>
    </row>
    <row r="2" spans="1:9" s="1" customFormat="1" ht="15.75" x14ac:dyDescent="0.25">
      <c r="E2" s="31"/>
      <c r="F2" s="31" t="s">
        <v>0</v>
      </c>
      <c r="H2" s="31" t="s">
        <v>0</v>
      </c>
    </row>
    <row r="3" spans="1:9" x14ac:dyDescent="0.25">
      <c r="E3" s="24"/>
      <c r="F3" s="24" t="s">
        <v>1</v>
      </c>
      <c r="H3" s="24" t="s">
        <v>1</v>
      </c>
    </row>
    <row r="4" spans="1:9" s="1" customFormat="1" ht="15.75" x14ac:dyDescent="0.25">
      <c r="E4" s="31"/>
      <c r="F4" s="31" t="s">
        <v>144</v>
      </c>
      <c r="H4" s="31" t="s">
        <v>149</v>
      </c>
    </row>
    <row r="6" spans="1:9" ht="15" customHeight="1" x14ac:dyDescent="0.25">
      <c r="A6" s="51" t="s">
        <v>125</v>
      </c>
      <c r="B6" s="51"/>
      <c r="C6" s="51"/>
      <c r="D6" s="51"/>
      <c r="E6" s="51"/>
      <c r="F6" s="51"/>
      <c r="G6" s="51"/>
    </row>
    <row r="7" spans="1:9" x14ac:dyDescent="0.25">
      <c r="A7" s="51"/>
      <c r="B7" s="51"/>
      <c r="C7" s="51"/>
      <c r="D7" s="51"/>
      <c r="E7" s="51"/>
      <c r="F7" s="51"/>
      <c r="G7" s="51"/>
    </row>
    <row r="8" spans="1:9" x14ac:dyDescent="0.25">
      <c r="A8" s="46"/>
      <c r="B8" s="46"/>
      <c r="C8" s="46"/>
      <c r="D8" s="46"/>
      <c r="E8" s="46"/>
      <c r="F8" s="46"/>
      <c r="G8" s="46"/>
      <c r="H8" s="49"/>
      <c r="I8" s="49"/>
    </row>
    <row r="9" spans="1:9" x14ac:dyDescent="0.25">
      <c r="A9" s="47"/>
      <c r="B9" s="47"/>
      <c r="C9" s="47"/>
      <c r="D9" s="46"/>
      <c r="E9" s="47"/>
      <c r="F9" s="46"/>
      <c r="G9" s="47"/>
      <c r="H9" s="49"/>
      <c r="I9" s="50"/>
    </row>
    <row r="10" spans="1:9" ht="15" customHeight="1" x14ac:dyDescent="0.25">
      <c r="A10" s="56" t="s">
        <v>2</v>
      </c>
      <c r="B10" s="57" t="s">
        <v>3</v>
      </c>
      <c r="C10" s="55" t="s">
        <v>138</v>
      </c>
      <c r="D10" s="52" t="s">
        <v>139</v>
      </c>
      <c r="E10" s="55" t="s">
        <v>141</v>
      </c>
      <c r="F10" s="52" t="s">
        <v>142</v>
      </c>
      <c r="G10" s="55" t="s">
        <v>145</v>
      </c>
      <c r="H10" s="52" t="s">
        <v>146</v>
      </c>
      <c r="I10" s="54" t="s">
        <v>147</v>
      </c>
    </row>
    <row r="11" spans="1:9" ht="48.75" customHeight="1" x14ac:dyDescent="0.25">
      <c r="A11" s="56"/>
      <c r="B11" s="57"/>
      <c r="C11" s="55"/>
      <c r="D11" s="53"/>
      <c r="E11" s="55"/>
      <c r="F11" s="53"/>
      <c r="G11" s="55"/>
      <c r="H11" s="53"/>
      <c r="I11" s="53"/>
    </row>
    <row r="12" spans="1:9" s="7" customFormat="1" x14ac:dyDescent="0.25">
      <c r="A12" s="3">
        <v>1</v>
      </c>
      <c r="B12" s="4">
        <v>2</v>
      </c>
      <c r="C12" s="5" t="s">
        <v>4</v>
      </c>
      <c r="D12" s="6">
        <v>4</v>
      </c>
      <c r="E12" s="5" t="s">
        <v>5</v>
      </c>
      <c r="F12" s="6">
        <v>4</v>
      </c>
      <c r="G12" s="44" t="s">
        <v>5</v>
      </c>
      <c r="H12" s="6">
        <v>4</v>
      </c>
      <c r="I12" s="48" t="s">
        <v>5</v>
      </c>
    </row>
    <row r="13" spans="1:9" ht="28.5" x14ac:dyDescent="0.25">
      <c r="A13" s="8" t="s">
        <v>6</v>
      </c>
      <c r="B13" s="9" t="s">
        <v>7</v>
      </c>
      <c r="C13" s="26">
        <f>SUM(C14+C19+C24)</f>
        <v>122908.20000000001</v>
      </c>
      <c r="D13" s="26">
        <f t="shared" ref="D13:E13" si="0">SUM(D14+D19+D24)</f>
        <v>0</v>
      </c>
      <c r="E13" s="26">
        <f t="shared" si="0"/>
        <v>122908.20000000001</v>
      </c>
      <c r="F13" s="26">
        <f t="shared" ref="F13:G13" si="1">SUM(F14+F19+F24)</f>
        <v>0</v>
      </c>
      <c r="G13" s="26">
        <f t="shared" si="1"/>
        <v>122908.20000000001</v>
      </c>
      <c r="H13" s="26">
        <f t="shared" ref="H13:I13" si="2">SUM(H14+H19+H24)</f>
        <v>0</v>
      </c>
      <c r="I13" s="26">
        <f t="shared" si="2"/>
        <v>122908.20000000001</v>
      </c>
    </row>
    <row r="14" spans="1:9" ht="42.75" x14ac:dyDescent="0.25">
      <c r="A14" s="8" t="s">
        <v>8</v>
      </c>
      <c r="B14" s="9" t="s">
        <v>9</v>
      </c>
      <c r="C14" s="26">
        <f>C16</f>
        <v>0</v>
      </c>
      <c r="D14" s="26">
        <f t="shared" ref="D14:E14" si="3">D16</f>
        <v>0</v>
      </c>
      <c r="E14" s="26">
        <f t="shared" si="3"/>
        <v>0</v>
      </c>
      <c r="F14" s="26">
        <f t="shared" ref="F14:G14" si="4">F16</f>
        <v>0</v>
      </c>
      <c r="G14" s="26">
        <f t="shared" si="4"/>
        <v>0</v>
      </c>
      <c r="H14" s="26">
        <f t="shared" ref="H14:I14" si="5">H16</f>
        <v>0</v>
      </c>
      <c r="I14" s="26">
        <f t="shared" si="5"/>
        <v>0</v>
      </c>
    </row>
    <row r="15" spans="1:9" ht="45" x14ac:dyDescent="0.25">
      <c r="A15" s="10" t="s">
        <v>10</v>
      </c>
      <c r="B15" s="11" t="s">
        <v>11</v>
      </c>
      <c r="C15" s="11" t="s">
        <v>12</v>
      </c>
      <c r="D15" s="6"/>
      <c r="E15" s="11" t="s">
        <v>12</v>
      </c>
      <c r="F15" s="6"/>
      <c r="G15" s="11" t="s">
        <v>12</v>
      </c>
      <c r="H15" s="6"/>
      <c r="I15" s="11" t="s">
        <v>12</v>
      </c>
    </row>
    <row r="16" spans="1:9" ht="45" x14ac:dyDescent="0.25">
      <c r="A16" s="10" t="s">
        <v>13</v>
      </c>
      <c r="B16" s="11" t="s">
        <v>14</v>
      </c>
      <c r="C16" s="27">
        <f>C18</f>
        <v>0</v>
      </c>
      <c r="D16" s="27">
        <f t="shared" ref="D16:F16" si="6">D18</f>
        <v>0</v>
      </c>
      <c r="E16" s="27">
        <f>E18</f>
        <v>0</v>
      </c>
      <c r="F16" s="27">
        <f t="shared" si="6"/>
        <v>0</v>
      </c>
      <c r="G16" s="27">
        <f>G18</f>
        <v>0</v>
      </c>
      <c r="H16" s="27">
        <f t="shared" ref="H16" si="7">H18</f>
        <v>0</v>
      </c>
      <c r="I16" s="27">
        <f>I18</f>
        <v>0</v>
      </c>
    </row>
    <row r="17" spans="1:9" ht="45" x14ac:dyDescent="0.25">
      <c r="A17" s="10" t="s">
        <v>15</v>
      </c>
      <c r="B17" s="11" t="s">
        <v>16</v>
      </c>
      <c r="C17" s="27">
        <f>SUM(C18)</f>
        <v>0</v>
      </c>
      <c r="D17" s="6"/>
      <c r="E17" s="27">
        <f>SUM(E18)</f>
        <v>0</v>
      </c>
      <c r="F17" s="6"/>
      <c r="G17" s="27">
        <f>SUM(G18)</f>
        <v>0</v>
      </c>
      <c r="H17" s="6"/>
      <c r="I17" s="27">
        <f>SUM(I18)</f>
        <v>0</v>
      </c>
    </row>
    <row r="18" spans="1:9" ht="45" x14ac:dyDescent="0.25">
      <c r="A18" s="10" t="s">
        <v>17</v>
      </c>
      <c r="B18" s="11" t="s">
        <v>18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1:9" ht="28.5" x14ac:dyDescent="0.25">
      <c r="A19" s="8" t="s">
        <v>19</v>
      </c>
      <c r="B19" s="9" t="s">
        <v>20</v>
      </c>
      <c r="C19" s="28">
        <f>SUM(C20+C22)</f>
        <v>212908.2</v>
      </c>
      <c r="D19" s="28">
        <f t="shared" ref="D19:E19" si="8">SUM(D20+D22)</f>
        <v>0</v>
      </c>
      <c r="E19" s="28">
        <f t="shared" si="8"/>
        <v>212908.2</v>
      </c>
      <c r="F19" s="28">
        <f t="shared" ref="F19:G19" si="9">SUM(F20+F22)</f>
        <v>0</v>
      </c>
      <c r="G19" s="28">
        <f t="shared" si="9"/>
        <v>212908.2</v>
      </c>
      <c r="H19" s="28">
        <f t="shared" ref="H19:I19" si="10">SUM(H20+H22)</f>
        <v>0</v>
      </c>
      <c r="I19" s="28">
        <f t="shared" si="10"/>
        <v>212908.2</v>
      </c>
    </row>
    <row r="20" spans="1:9" ht="30" x14ac:dyDescent="0.25">
      <c r="A20" s="10" t="s">
        <v>21</v>
      </c>
      <c r="B20" s="11" t="s">
        <v>22</v>
      </c>
      <c r="C20" s="29">
        <f>SUM(C21)</f>
        <v>242908.2</v>
      </c>
      <c r="D20" s="29">
        <f t="shared" ref="D20:I20" si="11">SUM(D21)</f>
        <v>0</v>
      </c>
      <c r="E20" s="29">
        <f t="shared" si="11"/>
        <v>242908.2</v>
      </c>
      <c r="F20" s="29">
        <f t="shared" si="11"/>
        <v>0</v>
      </c>
      <c r="G20" s="29">
        <f t="shared" si="11"/>
        <v>242908.2</v>
      </c>
      <c r="H20" s="29">
        <f t="shared" si="11"/>
        <v>0</v>
      </c>
      <c r="I20" s="29">
        <f t="shared" si="11"/>
        <v>242908.2</v>
      </c>
    </row>
    <row r="21" spans="1:9" ht="30" x14ac:dyDescent="0.25">
      <c r="A21" s="10" t="s">
        <v>23</v>
      </c>
      <c r="B21" s="11" t="s">
        <v>123</v>
      </c>
      <c r="C21" s="29">
        <v>242908.2</v>
      </c>
      <c r="D21" s="6"/>
      <c r="E21" s="27">
        <f>SUM(C21+D21)</f>
        <v>242908.2</v>
      </c>
      <c r="F21" s="6"/>
      <c r="G21" s="27">
        <f>SUM(E21+F21)</f>
        <v>242908.2</v>
      </c>
      <c r="H21" s="6"/>
      <c r="I21" s="27">
        <f>SUM(G21+H21)</f>
        <v>242908.2</v>
      </c>
    </row>
    <row r="22" spans="1:9" ht="30" x14ac:dyDescent="0.25">
      <c r="A22" s="10" t="s">
        <v>24</v>
      </c>
      <c r="B22" s="11" t="s">
        <v>25</v>
      </c>
      <c r="C22" s="29">
        <f>SUM(C23)</f>
        <v>-30000</v>
      </c>
      <c r="D22" s="29">
        <f t="shared" ref="D22:I22" si="12">SUM(D23)</f>
        <v>0</v>
      </c>
      <c r="E22" s="29">
        <f t="shared" si="12"/>
        <v>-30000</v>
      </c>
      <c r="F22" s="29">
        <f t="shared" si="12"/>
        <v>0</v>
      </c>
      <c r="G22" s="29">
        <f t="shared" si="12"/>
        <v>-30000</v>
      </c>
      <c r="H22" s="29">
        <f t="shared" si="12"/>
        <v>0</v>
      </c>
      <c r="I22" s="29">
        <f t="shared" si="12"/>
        <v>-30000</v>
      </c>
    </row>
    <row r="23" spans="1:9" ht="30" x14ac:dyDescent="0.25">
      <c r="A23" s="10" t="s">
        <v>26</v>
      </c>
      <c r="B23" s="11" t="s">
        <v>124</v>
      </c>
      <c r="C23" s="29">
        <v>-30000</v>
      </c>
      <c r="D23" s="42"/>
      <c r="E23" s="27">
        <f>SUM(C23+D23)</f>
        <v>-30000</v>
      </c>
      <c r="F23" s="42"/>
      <c r="G23" s="27">
        <f>SUM(E23+F23)</f>
        <v>-30000</v>
      </c>
      <c r="H23" s="42"/>
      <c r="I23" s="27">
        <f>SUM(G23+H23)</f>
        <v>-30000</v>
      </c>
    </row>
    <row r="24" spans="1:9" s="14" customFormat="1" ht="28.5" x14ac:dyDescent="0.25">
      <c r="A24" s="12" t="s">
        <v>27</v>
      </c>
      <c r="B24" s="13" t="s">
        <v>28</v>
      </c>
      <c r="C24" s="28">
        <f>C25+C27</f>
        <v>-90000</v>
      </c>
      <c r="D24" s="28">
        <f t="shared" ref="D24:F24" si="13">D25+D27</f>
        <v>0</v>
      </c>
      <c r="E24" s="28">
        <f>E25+E27</f>
        <v>-90000</v>
      </c>
      <c r="F24" s="28">
        <f t="shared" si="13"/>
        <v>0</v>
      </c>
      <c r="G24" s="28">
        <f>G25+G27</f>
        <v>-90000</v>
      </c>
      <c r="H24" s="28">
        <f t="shared" ref="H24" si="14">H25+H27</f>
        <v>0</v>
      </c>
      <c r="I24" s="28">
        <f>I25+I27</f>
        <v>-90000</v>
      </c>
    </row>
    <row r="25" spans="1:9" s="14" customFormat="1" ht="30" x14ac:dyDescent="0.25">
      <c r="A25" s="15" t="s">
        <v>29</v>
      </c>
      <c r="B25" s="16" t="s">
        <v>30</v>
      </c>
      <c r="C25" s="29">
        <f>C26</f>
        <v>0</v>
      </c>
      <c r="D25" s="29">
        <f t="shared" ref="D25:H25" si="15">D26</f>
        <v>0</v>
      </c>
      <c r="E25" s="29">
        <f>E26</f>
        <v>0</v>
      </c>
      <c r="F25" s="29">
        <f t="shared" si="15"/>
        <v>0</v>
      </c>
      <c r="G25" s="29">
        <f>G26</f>
        <v>0</v>
      </c>
      <c r="H25" s="29">
        <f t="shared" si="15"/>
        <v>0</v>
      </c>
      <c r="I25" s="29">
        <f>I26</f>
        <v>0</v>
      </c>
    </row>
    <row r="26" spans="1:9" s="14" customFormat="1" ht="30" x14ac:dyDescent="0.25">
      <c r="A26" s="15" t="s">
        <v>31</v>
      </c>
      <c r="B26" s="16" t="s">
        <v>121</v>
      </c>
      <c r="C26" s="29">
        <v>0</v>
      </c>
      <c r="D26" s="35"/>
      <c r="E26" s="29">
        <f>SUM(C26+D26)</f>
        <v>0</v>
      </c>
      <c r="F26" s="35"/>
      <c r="G26" s="29">
        <f>SUM(E26+F26)</f>
        <v>0</v>
      </c>
      <c r="H26" s="35"/>
      <c r="I26" s="29">
        <f>SUM(G26+H26)</f>
        <v>0</v>
      </c>
    </row>
    <row r="27" spans="1:9" s="14" customFormat="1" ht="45" x14ac:dyDescent="0.25">
      <c r="A27" s="15" t="s">
        <v>32</v>
      </c>
      <c r="B27" s="16" t="s">
        <v>33</v>
      </c>
      <c r="C27" s="29">
        <f>SUM(C28)</f>
        <v>-90000</v>
      </c>
      <c r="D27" s="29">
        <f t="shared" ref="D27:H27" si="16">SUM(D28)</f>
        <v>0</v>
      </c>
      <c r="E27" s="29">
        <f>SUM(E28)</f>
        <v>-90000</v>
      </c>
      <c r="F27" s="29">
        <f t="shared" si="16"/>
        <v>0</v>
      </c>
      <c r="G27" s="29">
        <f>SUM(G28)</f>
        <v>-90000</v>
      </c>
      <c r="H27" s="29">
        <f t="shared" si="16"/>
        <v>0</v>
      </c>
      <c r="I27" s="29">
        <f>SUM(I28)</f>
        <v>-90000</v>
      </c>
    </row>
    <row r="28" spans="1:9" s="14" customFormat="1" ht="45" x14ac:dyDescent="0.25">
      <c r="A28" s="15" t="s">
        <v>34</v>
      </c>
      <c r="B28" s="16" t="s">
        <v>122</v>
      </c>
      <c r="C28" s="29">
        <v>-90000</v>
      </c>
      <c r="D28" s="36"/>
      <c r="E28" s="29">
        <f>SUM(C28+D28)</f>
        <v>-90000</v>
      </c>
      <c r="F28" s="36"/>
      <c r="G28" s="29">
        <f>SUM(E28+F28)</f>
        <v>-90000</v>
      </c>
      <c r="H28" s="36"/>
      <c r="I28" s="29">
        <f>SUM(G28+H28)</f>
        <v>-90000</v>
      </c>
    </row>
    <row r="29" spans="1:9" s="14" customFormat="1" ht="28.5" hidden="1" x14ac:dyDescent="0.25">
      <c r="A29" s="12" t="s">
        <v>35</v>
      </c>
      <c r="B29" s="13" t="s">
        <v>36</v>
      </c>
      <c r="C29" s="28">
        <f>C30+C33+C36</f>
        <v>0</v>
      </c>
      <c r="D29" s="36"/>
      <c r="E29" s="28">
        <f>E30+E33+E36</f>
        <v>0</v>
      </c>
      <c r="F29" s="36"/>
      <c r="G29" s="28">
        <f>G30+G33+G36</f>
        <v>0</v>
      </c>
      <c r="H29" s="36"/>
      <c r="I29" s="28">
        <f>I30+I33+I36</f>
        <v>0</v>
      </c>
    </row>
    <row r="30" spans="1:9" s="14" customFormat="1" ht="30" hidden="1" x14ac:dyDescent="0.25">
      <c r="A30" s="15" t="s">
        <v>37</v>
      </c>
      <c r="B30" s="16" t="s">
        <v>38</v>
      </c>
      <c r="C30" s="29">
        <f>C31</f>
        <v>0</v>
      </c>
      <c r="D30" s="36"/>
      <c r="E30" s="29">
        <f>E31</f>
        <v>0</v>
      </c>
      <c r="F30" s="36"/>
      <c r="G30" s="29">
        <f>G31</f>
        <v>0</v>
      </c>
      <c r="H30" s="36"/>
      <c r="I30" s="29">
        <f>I31</f>
        <v>0</v>
      </c>
    </row>
    <row r="31" spans="1:9" s="14" customFormat="1" ht="30" hidden="1" x14ac:dyDescent="0.25">
      <c r="A31" s="15" t="s">
        <v>39</v>
      </c>
      <c r="B31" s="16" t="s">
        <v>40</v>
      </c>
      <c r="C31" s="29">
        <f>C32</f>
        <v>0</v>
      </c>
      <c r="D31" s="36"/>
      <c r="E31" s="29">
        <f>E32</f>
        <v>0</v>
      </c>
      <c r="F31" s="36"/>
      <c r="G31" s="29">
        <f>G32</f>
        <v>0</v>
      </c>
      <c r="H31" s="36"/>
      <c r="I31" s="29">
        <f>I32</f>
        <v>0</v>
      </c>
    </row>
    <row r="32" spans="1:9" s="14" customFormat="1" ht="45" hidden="1" x14ac:dyDescent="0.25">
      <c r="A32" s="15" t="s">
        <v>41</v>
      </c>
      <c r="B32" s="16" t="s">
        <v>42</v>
      </c>
      <c r="C32" s="29">
        <v>0</v>
      </c>
      <c r="D32" s="36"/>
      <c r="E32" s="29">
        <v>0</v>
      </c>
      <c r="F32" s="36"/>
      <c r="G32" s="29">
        <v>0</v>
      </c>
      <c r="H32" s="36"/>
      <c r="I32" s="29">
        <v>0</v>
      </c>
    </row>
    <row r="33" spans="1:9" s="14" customFormat="1" ht="30" hidden="1" x14ac:dyDescent="0.25">
      <c r="A33" s="15" t="s">
        <v>43</v>
      </c>
      <c r="B33" s="16" t="s">
        <v>44</v>
      </c>
      <c r="C33" s="29">
        <f>C34</f>
        <v>0</v>
      </c>
      <c r="D33" s="36"/>
      <c r="E33" s="29">
        <f>E34</f>
        <v>0</v>
      </c>
      <c r="F33" s="36"/>
      <c r="G33" s="29">
        <f>G34</f>
        <v>0</v>
      </c>
      <c r="H33" s="36"/>
      <c r="I33" s="29">
        <f>I34</f>
        <v>0</v>
      </c>
    </row>
    <row r="34" spans="1:9" s="14" customFormat="1" ht="75" hidden="1" x14ac:dyDescent="0.25">
      <c r="A34" s="15" t="s">
        <v>45</v>
      </c>
      <c r="B34" s="16" t="s">
        <v>46</v>
      </c>
      <c r="C34" s="29">
        <f>C35</f>
        <v>0</v>
      </c>
      <c r="D34" s="36"/>
      <c r="E34" s="29">
        <f>E35</f>
        <v>0</v>
      </c>
      <c r="F34" s="36"/>
      <c r="G34" s="29">
        <f>G35</f>
        <v>0</v>
      </c>
      <c r="H34" s="36"/>
      <c r="I34" s="29">
        <f>I35</f>
        <v>0</v>
      </c>
    </row>
    <row r="35" spans="1:9" s="14" customFormat="1" ht="90" hidden="1" x14ac:dyDescent="0.25">
      <c r="A35" s="15" t="s">
        <v>47</v>
      </c>
      <c r="B35" s="16" t="s">
        <v>48</v>
      </c>
      <c r="C35" s="29">
        <v>0</v>
      </c>
      <c r="D35" s="36"/>
      <c r="E35" s="29">
        <v>0</v>
      </c>
      <c r="F35" s="36"/>
      <c r="G35" s="29">
        <v>0</v>
      </c>
      <c r="H35" s="36"/>
      <c r="I35" s="29">
        <v>0</v>
      </c>
    </row>
    <row r="36" spans="1:9" s="14" customFormat="1" ht="30" hidden="1" x14ac:dyDescent="0.25">
      <c r="A36" s="15" t="s">
        <v>49</v>
      </c>
      <c r="B36" s="16" t="s">
        <v>50</v>
      </c>
      <c r="C36" s="29">
        <f>C37+C42</f>
        <v>0</v>
      </c>
      <c r="D36" s="36"/>
      <c r="E36" s="29">
        <f>E37+E42</f>
        <v>0</v>
      </c>
      <c r="F36" s="36"/>
      <c r="G36" s="29">
        <f>G37+G42</f>
        <v>0</v>
      </c>
      <c r="H36" s="36"/>
      <c r="I36" s="29">
        <f>I37+I42</f>
        <v>0</v>
      </c>
    </row>
    <row r="37" spans="1:9" s="14" customFormat="1" ht="30" hidden="1" x14ac:dyDescent="0.25">
      <c r="A37" s="15" t="s">
        <v>51</v>
      </c>
      <c r="B37" s="16" t="s">
        <v>52</v>
      </c>
      <c r="C37" s="29">
        <f>C38+C40</f>
        <v>0</v>
      </c>
      <c r="D37" s="36"/>
      <c r="E37" s="29">
        <f>E38+E40</f>
        <v>0</v>
      </c>
      <c r="F37" s="36"/>
      <c r="G37" s="29">
        <f>G38+G40</f>
        <v>0</v>
      </c>
      <c r="H37" s="36"/>
      <c r="I37" s="29">
        <f>I38+I40</f>
        <v>0</v>
      </c>
    </row>
    <row r="38" spans="1:9" s="14" customFormat="1" ht="30" hidden="1" x14ac:dyDescent="0.25">
      <c r="A38" s="15" t="s">
        <v>53</v>
      </c>
      <c r="B38" s="16" t="s">
        <v>54</v>
      </c>
      <c r="C38" s="29">
        <f>C39</f>
        <v>0</v>
      </c>
      <c r="D38" s="36"/>
      <c r="E38" s="29">
        <f>E39</f>
        <v>0</v>
      </c>
      <c r="F38" s="36"/>
      <c r="G38" s="29">
        <f>G39</f>
        <v>0</v>
      </c>
      <c r="H38" s="36"/>
      <c r="I38" s="29">
        <f>I39</f>
        <v>0</v>
      </c>
    </row>
    <row r="39" spans="1:9" s="14" customFormat="1" ht="30" hidden="1" x14ac:dyDescent="0.25">
      <c r="A39" s="15" t="s">
        <v>55</v>
      </c>
      <c r="B39" s="16" t="s">
        <v>56</v>
      </c>
      <c r="C39" s="29">
        <v>0</v>
      </c>
      <c r="D39" s="36"/>
      <c r="E39" s="29">
        <v>0</v>
      </c>
      <c r="F39" s="36"/>
      <c r="G39" s="29">
        <v>0</v>
      </c>
      <c r="H39" s="36"/>
      <c r="I39" s="29">
        <v>0</v>
      </c>
    </row>
    <row r="40" spans="1:9" s="14" customFormat="1" ht="45" hidden="1" x14ac:dyDescent="0.25">
      <c r="A40" s="15" t="s">
        <v>57</v>
      </c>
      <c r="B40" s="16" t="s">
        <v>58</v>
      </c>
      <c r="C40" s="29">
        <f>C41</f>
        <v>0</v>
      </c>
      <c r="D40" s="36"/>
      <c r="E40" s="29">
        <f>E41</f>
        <v>0</v>
      </c>
      <c r="F40" s="36"/>
      <c r="G40" s="29">
        <f>G41</f>
        <v>0</v>
      </c>
      <c r="H40" s="36"/>
      <c r="I40" s="29">
        <f>I41</f>
        <v>0</v>
      </c>
    </row>
    <row r="41" spans="1:9" s="14" customFormat="1" ht="45" hidden="1" x14ac:dyDescent="0.25">
      <c r="A41" s="15" t="s">
        <v>59</v>
      </c>
      <c r="B41" s="16" t="s">
        <v>60</v>
      </c>
      <c r="C41" s="29">
        <v>0</v>
      </c>
      <c r="D41" s="36"/>
      <c r="E41" s="29">
        <v>0</v>
      </c>
      <c r="F41" s="36"/>
      <c r="G41" s="29">
        <v>0</v>
      </c>
      <c r="H41" s="36"/>
      <c r="I41" s="29">
        <v>0</v>
      </c>
    </row>
    <row r="42" spans="1:9" s="14" customFormat="1" ht="30" hidden="1" x14ac:dyDescent="0.25">
      <c r="A42" s="15" t="s">
        <v>61</v>
      </c>
      <c r="B42" s="16" t="s">
        <v>62</v>
      </c>
      <c r="C42" s="29">
        <f>C43</f>
        <v>0</v>
      </c>
      <c r="D42" s="36"/>
      <c r="E42" s="29">
        <f>E43</f>
        <v>0</v>
      </c>
      <c r="F42" s="36"/>
      <c r="G42" s="29">
        <f>G43</f>
        <v>0</v>
      </c>
      <c r="H42" s="36"/>
      <c r="I42" s="29">
        <f>I43</f>
        <v>0</v>
      </c>
    </row>
    <row r="43" spans="1:9" s="14" customFormat="1" ht="30" hidden="1" x14ac:dyDescent="0.25">
      <c r="A43" s="15" t="s">
        <v>63</v>
      </c>
      <c r="B43" s="16" t="s">
        <v>64</v>
      </c>
      <c r="C43" s="29">
        <f>C44</f>
        <v>0</v>
      </c>
      <c r="D43" s="36"/>
      <c r="E43" s="29">
        <f>E44</f>
        <v>0</v>
      </c>
      <c r="F43" s="36"/>
      <c r="G43" s="29">
        <f>G44</f>
        <v>0</v>
      </c>
      <c r="H43" s="36"/>
      <c r="I43" s="29">
        <f>I44</f>
        <v>0</v>
      </c>
    </row>
    <row r="44" spans="1:9" s="14" customFormat="1" ht="45" hidden="1" x14ac:dyDescent="0.25">
      <c r="A44" s="15" t="s">
        <v>65</v>
      </c>
      <c r="B44" s="16" t="s">
        <v>66</v>
      </c>
      <c r="C44" s="29">
        <v>0</v>
      </c>
      <c r="D44" s="36"/>
      <c r="E44" s="29">
        <v>0</v>
      </c>
      <c r="F44" s="36"/>
      <c r="G44" s="29">
        <v>0</v>
      </c>
      <c r="H44" s="36"/>
      <c r="I44" s="29">
        <v>0</v>
      </c>
    </row>
    <row r="45" spans="1:9" s="14" customFormat="1" hidden="1" x14ac:dyDescent="0.25">
      <c r="A45" s="15" t="s">
        <v>67</v>
      </c>
      <c r="B45" s="16" t="s">
        <v>68</v>
      </c>
      <c r="C45" s="29">
        <v>0</v>
      </c>
      <c r="D45" s="36"/>
      <c r="E45" s="29">
        <v>0</v>
      </c>
      <c r="F45" s="36"/>
      <c r="G45" s="29">
        <v>0</v>
      </c>
      <c r="H45" s="36"/>
      <c r="I45" s="29">
        <v>0</v>
      </c>
    </row>
    <row r="46" spans="1:9" s="14" customFormat="1" ht="30" hidden="1" x14ac:dyDescent="0.25">
      <c r="A46" s="15" t="s">
        <v>69</v>
      </c>
      <c r="B46" s="16" t="s">
        <v>70</v>
      </c>
      <c r="C46" s="29">
        <v>0</v>
      </c>
      <c r="D46" s="36"/>
      <c r="E46" s="29">
        <v>0</v>
      </c>
      <c r="F46" s="36"/>
      <c r="G46" s="29">
        <v>0</v>
      </c>
      <c r="H46" s="36"/>
      <c r="I46" s="29">
        <v>0</v>
      </c>
    </row>
    <row r="47" spans="1:9" s="14" customFormat="1" ht="30" hidden="1" x14ac:dyDescent="0.25">
      <c r="A47" s="15" t="s">
        <v>71</v>
      </c>
      <c r="B47" s="16" t="s">
        <v>72</v>
      </c>
      <c r="C47" s="29">
        <v>0</v>
      </c>
      <c r="D47" s="36"/>
      <c r="E47" s="29">
        <v>0</v>
      </c>
      <c r="F47" s="36"/>
      <c r="G47" s="29">
        <v>0</v>
      </c>
      <c r="H47" s="36"/>
      <c r="I47" s="29">
        <v>0</v>
      </c>
    </row>
    <row r="48" spans="1:9" s="14" customFormat="1" ht="28.5" x14ac:dyDescent="0.25">
      <c r="A48" s="12" t="s">
        <v>73</v>
      </c>
      <c r="B48" s="13" t="s">
        <v>74</v>
      </c>
      <c r="C48" s="28">
        <f>SUM(C49+C56)</f>
        <v>52721.400000000373</v>
      </c>
      <c r="D48" s="28">
        <f t="shared" ref="D48:E48" si="17">SUM(D49+D56)</f>
        <v>467249.69999999995</v>
      </c>
      <c r="E48" s="28">
        <f t="shared" si="17"/>
        <v>519971.10000000056</v>
      </c>
      <c r="F48" s="28">
        <f t="shared" ref="F48:G48" si="18">SUM(F49+F56)</f>
        <v>0</v>
      </c>
      <c r="G48" s="28">
        <f t="shared" si="18"/>
        <v>519971.10000000056</v>
      </c>
      <c r="H48" s="28">
        <f t="shared" ref="H48:I48" si="19">SUM(H49+H56)</f>
        <v>0</v>
      </c>
      <c r="I48" s="28">
        <f t="shared" si="19"/>
        <v>519971.10000000056</v>
      </c>
    </row>
    <row r="49" spans="1:9" s="14" customFormat="1" x14ac:dyDescent="0.25">
      <c r="A49" s="15" t="s">
        <v>75</v>
      </c>
      <c r="B49" s="16" t="s">
        <v>76</v>
      </c>
      <c r="C49" s="29">
        <f>C53+C50</f>
        <v>-4141365.8</v>
      </c>
      <c r="D49" s="29">
        <f t="shared" ref="D49:E49" si="20">D53+D50</f>
        <v>-641279.80000000005</v>
      </c>
      <c r="E49" s="29">
        <f t="shared" si="20"/>
        <v>-4782645.5999999996</v>
      </c>
      <c r="F49" s="29">
        <f t="shared" ref="F49:G49" si="21">F53+F50</f>
        <v>-51839.1</v>
      </c>
      <c r="G49" s="29">
        <f t="shared" si="21"/>
        <v>-4834484.6999999993</v>
      </c>
      <c r="H49" s="29">
        <f t="shared" ref="H49:I49" si="22">H53+H50</f>
        <v>-297454.5</v>
      </c>
      <c r="I49" s="29">
        <f t="shared" si="22"/>
        <v>-5131939.1999999993</v>
      </c>
    </row>
    <row r="50" spans="1:9" s="14" customFormat="1" x14ac:dyDescent="0.25">
      <c r="A50" s="15" t="s">
        <v>77</v>
      </c>
      <c r="B50" s="16" t="s">
        <v>78</v>
      </c>
      <c r="C50" s="29">
        <f>C51</f>
        <v>0</v>
      </c>
      <c r="D50" s="29">
        <f t="shared" ref="D50:I50" si="23">D51</f>
        <v>0</v>
      </c>
      <c r="E50" s="29">
        <f t="shared" si="23"/>
        <v>0</v>
      </c>
      <c r="F50" s="29">
        <f t="shared" si="23"/>
        <v>0</v>
      </c>
      <c r="G50" s="29">
        <f t="shared" si="23"/>
        <v>0</v>
      </c>
      <c r="H50" s="29">
        <f t="shared" si="23"/>
        <v>0</v>
      </c>
      <c r="I50" s="29">
        <f t="shared" si="23"/>
        <v>0</v>
      </c>
    </row>
    <row r="51" spans="1:9" s="14" customFormat="1" ht="30" x14ac:dyDescent="0.25">
      <c r="A51" s="15" t="s">
        <v>79</v>
      </c>
      <c r="B51" s="16" t="s">
        <v>80</v>
      </c>
      <c r="C51" s="29">
        <f>C52</f>
        <v>0</v>
      </c>
      <c r="D51" s="29">
        <f t="shared" ref="D51:H51" si="24">D52</f>
        <v>0</v>
      </c>
      <c r="E51" s="29">
        <f>E52</f>
        <v>0</v>
      </c>
      <c r="F51" s="29">
        <f t="shared" si="24"/>
        <v>0</v>
      </c>
      <c r="G51" s="29">
        <f>G52</f>
        <v>0</v>
      </c>
      <c r="H51" s="29">
        <f t="shared" si="24"/>
        <v>0</v>
      </c>
      <c r="I51" s="29">
        <f>I52</f>
        <v>0</v>
      </c>
    </row>
    <row r="52" spans="1:9" s="14" customFormat="1" ht="30" x14ac:dyDescent="0.25">
      <c r="A52" s="15" t="s">
        <v>81</v>
      </c>
      <c r="B52" s="16" t="s">
        <v>82</v>
      </c>
      <c r="C52" s="29">
        <v>0</v>
      </c>
      <c r="D52" s="36"/>
      <c r="E52" s="29">
        <f>SUM(C52+D52)</f>
        <v>0</v>
      </c>
      <c r="F52" s="36"/>
      <c r="G52" s="29">
        <f>SUM(E52+F52)</f>
        <v>0</v>
      </c>
      <c r="H52" s="36"/>
      <c r="I52" s="29">
        <f>SUM(G52+H52)</f>
        <v>0</v>
      </c>
    </row>
    <row r="53" spans="1:9" s="14" customFormat="1" x14ac:dyDescent="0.25">
      <c r="A53" s="15" t="s">
        <v>83</v>
      </c>
      <c r="B53" s="16" t="s">
        <v>114</v>
      </c>
      <c r="C53" s="29">
        <f>C54</f>
        <v>-4141365.8</v>
      </c>
      <c r="D53" s="29">
        <f t="shared" ref="D53:H54" si="25">D54</f>
        <v>-641279.80000000005</v>
      </c>
      <c r="E53" s="29">
        <f>E54</f>
        <v>-4782645.5999999996</v>
      </c>
      <c r="F53" s="29">
        <f t="shared" si="25"/>
        <v>-51839.1</v>
      </c>
      <c r="G53" s="29">
        <f>G54</f>
        <v>-4834484.6999999993</v>
      </c>
      <c r="H53" s="29">
        <f t="shared" si="25"/>
        <v>-297454.5</v>
      </c>
      <c r="I53" s="29">
        <f>I54</f>
        <v>-5131939.1999999993</v>
      </c>
    </row>
    <row r="54" spans="1:9" s="14" customFormat="1" x14ac:dyDescent="0.25">
      <c r="A54" s="15" t="s">
        <v>84</v>
      </c>
      <c r="B54" s="16" t="s">
        <v>115</v>
      </c>
      <c r="C54" s="29">
        <f>C55</f>
        <v>-4141365.8</v>
      </c>
      <c r="D54" s="29">
        <f t="shared" si="25"/>
        <v>-641279.80000000005</v>
      </c>
      <c r="E54" s="29">
        <f>E55</f>
        <v>-4782645.5999999996</v>
      </c>
      <c r="F54" s="29">
        <f t="shared" si="25"/>
        <v>-51839.1</v>
      </c>
      <c r="G54" s="29">
        <f>G55</f>
        <v>-4834484.6999999993</v>
      </c>
      <c r="H54" s="29">
        <f t="shared" si="25"/>
        <v>-297454.5</v>
      </c>
      <c r="I54" s="29">
        <f>I55</f>
        <v>-5131939.1999999993</v>
      </c>
    </row>
    <row r="55" spans="1:9" s="14" customFormat="1" ht="30" x14ac:dyDescent="0.25">
      <c r="A55" s="15" t="s">
        <v>85</v>
      </c>
      <c r="B55" s="16" t="s">
        <v>116</v>
      </c>
      <c r="C55" s="29">
        <v>-4141365.8</v>
      </c>
      <c r="D55" s="43">
        <f>-628956-12323.8</f>
        <v>-641279.80000000005</v>
      </c>
      <c r="E55" s="29">
        <f>SUM(C55+D55)</f>
        <v>-4782645.5999999996</v>
      </c>
      <c r="F55" s="43">
        <v>-51839.1</v>
      </c>
      <c r="G55" s="29">
        <f>SUM(E55+F55)</f>
        <v>-4834484.6999999993</v>
      </c>
      <c r="H55" s="43">
        <f>-296954.5-500</f>
        <v>-297454.5</v>
      </c>
      <c r="I55" s="29">
        <f>SUM(G55+H55)</f>
        <v>-5131939.1999999993</v>
      </c>
    </row>
    <row r="56" spans="1:9" s="14" customFormat="1" x14ac:dyDescent="0.25">
      <c r="A56" s="15" t="s">
        <v>86</v>
      </c>
      <c r="B56" s="16" t="s">
        <v>87</v>
      </c>
      <c r="C56" s="29">
        <f>C57+C60</f>
        <v>4194087.2</v>
      </c>
      <c r="D56" s="29">
        <f>SUM(D557+D60)</f>
        <v>1108529.5</v>
      </c>
      <c r="E56" s="29">
        <f>E57+E60</f>
        <v>5302616.7</v>
      </c>
      <c r="F56" s="29">
        <f>SUM(F557+F60)</f>
        <v>51839.1</v>
      </c>
      <c r="G56" s="29">
        <f>G57+G60</f>
        <v>5354455.8</v>
      </c>
      <c r="H56" s="29">
        <f>SUM(H557+H60)</f>
        <v>297454.5</v>
      </c>
      <c r="I56" s="29">
        <f>I57+I60</f>
        <v>5651910.2999999998</v>
      </c>
    </row>
    <row r="57" spans="1:9" s="14" customFormat="1" x14ac:dyDescent="0.25">
      <c r="A57" s="15" t="s">
        <v>88</v>
      </c>
      <c r="B57" s="16" t="s">
        <v>89</v>
      </c>
      <c r="C57" s="29">
        <f>C58</f>
        <v>0</v>
      </c>
      <c r="D57" s="29">
        <f t="shared" ref="D57:H58" si="26">D58</f>
        <v>0</v>
      </c>
      <c r="E57" s="29">
        <f>E58</f>
        <v>0</v>
      </c>
      <c r="F57" s="29">
        <f t="shared" si="26"/>
        <v>0</v>
      </c>
      <c r="G57" s="29">
        <f>G58</f>
        <v>0</v>
      </c>
      <c r="H57" s="29">
        <f t="shared" si="26"/>
        <v>0</v>
      </c>
      <c r="I57" s="29">
        <f>I58</f>
        <v>0</v>
      </c>
    </row>
    <row r="58" spans="1:9" s="14" customFormat="1" x14ac:dyDescent="0.25">
      <c r="A58" s="15" t="s">
        <v>90</v>
      </c>
      <c r="B58" s="16" t="s">
        <v>91</v>
      </c>
      <c r="C58" s="29">
        <f>C59</f>
        <v>0</v>
      </c>
      <c r="D58" s="29">
        <f t="shared" si="26"/>
        <v>0</v>
      </c>
      <c r="E58" s="29">
        <f>E59</f>
        <v>0</v>
      </c>
      <c r="F58" s="29">
        <f t="shared" si="26"/>
        <v>0</v>
      </c>
      <c r="G58" s="29">
        <f>G59</f>
        <v>0</v>
      </c>
      <c r="H58" s="29">
        <f t="shared" si="26"/>
        <v>0</v>
      </c>
      <c r="I58" s="29">
        <f>I59</f>
        <v>0</v>
      </c>
    </row>
    <row r="59" spans="1:9" s="14" customFormat="1" ht="30" x14ac:dyDescent="0.25">
      <c r="A59" s="15" t="s">
        <v>92</v>
      </c>
      <c r="B59" s="16" t="s">
        <v>93</v>
      </c>
      <c r="C59" s="29">
        <v>0</v>
      </c>
      <c r="D59" s="43"/>
      <c r="E59" s="29">
        <v>0</v>
      </c>
      <c r="F59" s="43"/>
      <c r="G59" s="29">
        <v>0</v>
      </c>
      <c r="H59" s="43"/>
      <c r="I59" s="29">
        <v>0</v>
      </c>
    </row>
    <row r="60" spans="1:9" s="14" customFormat="1" x14ac:dyDescent="0.25">
      <c r="A60" s="15" t="s">
        <v>94</v>
      </c>
      <c r="B60" s="16" t="s">
        <v>95</v>
      </c>
      <c r="C60" s="29">
        <f>C61-C63</f>
        <v>4194087.2</v>
      </c>
      <c r="D60" s="29">
        <f t="shared" ref="D60:F60" si="27">D61-D63</f>
        <v>1108529.5</v>
      </c>
      <c r="E60" s="29">
        <f>E61-E63</f>
        <v>5302616.7</v>
      </c>
      <c r="F60" s="29">
        <f t="shared" si="27"/>
        <v>51839.1</v>
      </c>
      <c r="G60" s="29">
        <f>G61-G63</f>
        <v>5354455.8</v>
      </c>
      <c r="H60" s="29">
        <f t="shared" ref="H60" si="28">H61-H63</f>
        <v>297454.5</v>
      </c>
      <c r="I60" s="29">
        <f>I61-I63</f>
        <v>5651910.2999999998</v>
      </c>
    </row>
    <row r="61" spans="1:9" s="14" customFormat="1" x14ac:dyDescent="0.25">
      <c r="A61" s="15" t="s">
        <v>96</v>
      </c>
      <c r="B61" s="16" t="s">
        <v>117</v>
      </c>
      <c r="C61" s="29">
        <f>SUM(C62)</f>
        <v>4194087.2</v>
      </c>
      <c r="D61" s="29">
        <f t="shared" ref="D61:H61" si="29">SUM(D62)</f>
        <v>1108529.5</v>
      </c>
      <c r="E61" s="29">
        <f>SUM(E62)</f>
        <v>5302616.7</v>
      </c>
      <c r="F61" s="29">
        <f t="shared" si="29"/>
        <v>51839.1</v>
      </c>
      <c r="G61" s="29">
        <f>SUM(G62)</f>
        <v>5354455.8</v>
      </c>
      <c r="H61" s="29">
        <f t="shared" si="29"/>
        <v>297454.5</v>
      </c>
      <c r="I61" s="29">
        <f>SUM(I62)</f>
        <v>5651910.2999999998</v>
      </c>
    </row>
    <row r="62" spans="1:9" s="14" customFormat="1" ht="30" x14ac:dyDescent="0.25">
      <c r="A62" s="15" t="s">
        <v>97</v>
      </c>
      <c r="B62" s="16" t="s">
        <v>118</v>
      </c>
      <c r="C62" s="29">
        <v>4194087.2</v>
      </c>
      <c r="D62" s="43">
        <f>1096205.7+12323.8</f>
        <v>1108529.5</v>
      </c>
      <c r="E62" s="29">
        <f>SUM(C62+D62)</f>
        <v>5302616.7</v>
      </c>
      <c r="F62" s="43">
        <v>51839.1</v>
      </c>
      <c r="G62" s="29">
        <f>SUM(E62+F62)</f>
        <v>5354455.8</v>
      </c>
      <c r="H62" s="43">
        <f>296954.5+500</f>
        <v>297454.5</v>
      </c>
      <c r="I62" s="29">
        <f>SUM(G62+H62)</f>
        <v>5651910.2999999998</v>
      </c>
    </row>
    <row r="63" spans="1:9" s="14" customFormat="1" x14ac:dyDescent="0.25">
      <c r="A63" s="15" t="s">
        <v>94</v>
      </c>
      <c r="B63" s="16" t="s">
        <v>119</v>
      </c>
      <c r="C63" s="29">
        <f>SUM(C64)</f>
        <v>0</v>
      </c>
      <c r="D63" s="29">
        <f t="shared" ref="D63:H63" si="30">SUM(D64)</f>
        <v>0</v>
      </c>
      <c r="E63" s="29">
        <f>SUM(E64)</f>
        <v>0</v>
      </c>
      <c r="F63" s="29">
        <f t="shared" si="30"/>
        <v>0</v>
      </c>
      <c r="G63" s="29">
        <f>SUM(G64)</f>
        <v>0</v>
      </c>
      <c r="H63" s="29">
        <f t="shared" si="30"/>
        <v>0</v>
      </c>
      <c r="I63" s="29">
        <f>SUM(I64)</f>
        <v>0</v>
      </c>
    </row>
    <row r="64" spans="1:9" s="14" customFormat="1" ht="30" x14ac:dyDescent="0.25">
      <c r="A64" s="15" t="s">
        <v>98</v>
      </c>
      <c r="B64" s="16" t="s">
        <v>120</v>
      </c>
      <c r="C64" s="29">
        <v>0</v>
      </c>
      <c r="D64" s="36"/>
      <c r="E64" s="29">
        <f>SUM(C64+D64)</f>
        <v>0</v>
      </c>
      <c r="F64" s="36"/>
      <c r="G64" s="29">
        <f>SUM(E64+F64)</f>
        <v>0</v>
      </c>
      <c r="H64" s="36"/>
      <c r="I64" s="29">
        <f>SUM(G64+H64)</f>
        <v>0</v>
      </c>
    </row>
    <row r="65" spans="1:9" ht="22.5" customHeight="1" x14ac:dyDescent="0.25">
      <c r="A65" s="8" t="s">
        <v>99</v>
      </c>
      <c r="B65" s="9" t="s">
        <v>100</v>
      </c>
      <c r="C65" s="26">
        <f>C13+C48</f>
        <v>175629.60000000038</v>
      </c>
      <c r="D65" s="26">
        <f t="shared" ref="D65:F65" si="31">D13+D48</f>
        <v>467249.69999999995</v>
      </c>
      <c r="E65" s="26">
        <f>E13+E48</f>
        <v>642879.30000000051</v>
      </c>
      <c r="F65" s="26">
        <f t="shared" si="31"/>
        <v>0</v>
      </c>
      <c r="G65" s="26">
        <f>G13+G48</f>
        <v>642879.30000000051</v>
      </c>
      <c r="H65" s="26">
        <f t="shared" ref="H65" si="32">H13+H48</f>
        <v>0</v>
      </c>
      <c r="I65" s="26">
        <f>I13+I48</f>
        <v>642879.30000000051</v>
      </c>
    </row>
    <row r="71" spans="1:9" x14ac:dyDescent="0.25">
      <c r="A71" s="17"/>
    </row>
    <row r="72" spans="1:9" x14ac:dyDescent="0.25">
      <c r="A72" s="17"/>
    </row>
  </sheetData>
  <mergeCells count="10">
    <mergeCell ref="A6:G7"/>
    <mergeCell ref="H10:H11"/>
    <mergeCell ref="I10:I11"/>
    <mergeCell ref="F10:F11"/>
    <mergeCell ref="G10:G11"/>
    <mergeCell ref="E10:E11"/>
    <mergeCell ref="A10:A11"/>
    <mergeCell ref="B10:B11"/>
    <mergeCell ref="C10:C11"/>
    <mergeCell ref="D10:D11"/>
  </mergeCells>
  <pageMargins left="0.78740157480314965" right="0.39370078740157483" top="0.55118110236220474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5" sqref="G5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 x14ac:dyDescent="0.25">
      <c r="D1" s="31"/>
      <c r="E1" s="31"/>
      <c r="G1" s="31" t="s">
        <v>136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140</v>
      </c>
    </row>
    <row r="6" spans="1:8" ht="15" customHeight="1" x14ac:dyDescent="0.25">
      <c r="A6" s="51" t="s">
        <v>126</v>
      </c>
      <c r="B6" s="51"/>
      <c r="C6" s="51"/>
      <c r="D6" s="51"/>
      <c r="E6" s="51"/>
      <c r="F6" s="51"/>
      <c r="G6" s="33"/>
      <c r="H6" s="33"/>
    </row>
    <row r="7" spans="1:8" x14ac:dyDescent="0.25">
      <c r="A7" s="59"/>
      <c r="B7" s="59"/>
      <c r="C7" s="59"/>
      <c r="D7" s="59"/>
      <c r="E7" s="59"/>
      <c r="F7" s="59"/>
      <c r="G7" s="37"/>
      <c r="H7" s="37"/>
    </row>
    <row r="8" spans="1:8" ht="15" customHeight="1" x14ac:dyDescent="0.25">
      <c r="A8" s="56" t="s">
        <v>2</v>
      </c>
      <c r="B8" s="57" t="s">
        <v>3</v>
      </c>
      <c r="C8" s="55" t="s">
        <v>138</v>
      </c>
      <c r="D8" s="52" t="s">
        <v>139</v>
      </c>
      <c r="E8" s="55" t="s">
        <v>110</v>
      </c>
      <c r="F8" s="55" t="s">
        <v>138</v>
      </c>
      <c r="G8" s="52" t="s">
        <v>139</v>
      </c>
      <c r="H8" s="54" t="s">
        <v>111</v>
      </c>
    </row>
    <row r="9" spans="1:8" ht="40.5" customHeight="1" x14ac:dyDescent="0.25">
      <c r="A9" s="56"/>
      <c r="B9" s="57"/>
      <c r="C9" s="55"/>
      <c r="D9" s="53"/>
      <c r="E9" s="55"/>
      <c r="F9" s="55"/>
      <c r="G9" s="53"/>
      <c r="H9" s="58"/>
    </row>
    <row r="10" spans="1:8" s="7" customFormat="1" x14ac:dyDescent="0.25">
      <c r="A10" s="3">
        <v>1</v>
      </c>
      <c r="B10" s="4">
        <v>2</v>
      </c>
      <c r="C10" s="5" t="s">
        <v>4</v>
      </c>
      <c r="D10" s="32" t="s">
        <v>112</v>
      </c>
      <c r="E10" s="32" t="s">
        <v>5</v>
      </c>
      <c r="F10" s="5" t="s">
        <v>132</v>
      </c>
      <c r="G10" s="32" t="s">
        <v>133</v>
      </c>
      <c r="H10" s="32" t="s">
        <v>134</v>
      </c>
    </row>
    <row r="11" spans="1:8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13</v>
      </c>
      <c r="B14" s="39" t="s">
        <v>14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17</v>
      </c>
      <c r="B16" s="39" t="s">
        <v>18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23</v>
      </c>
      <c r="B19" s="39" t="s">
        <v>123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26</v>
      </c>
      <c r="B21" s="39" t="s">
        <v>124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45" x14ac:dyDescent="0.25">
      <c r="A23" s="15" t="s">
        <v>29</v>
      </c>
      <c r="B23" s="41" t="s">
        <v>30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31</v>
      </c>
      <c r="B24" s="41" t="s">
        <v>121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34</v>
      </c>
      <c r="B26" s="41" t="s">
        <v>122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37</v>
      </c>
      <c r="B28" s="41" t="s">
        <v>38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39</v>
      </c>
      <c r="B29" s="41" t="s">
        <v>40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43</v>
      </c>
      <c r="B31" s="41" t="s">
        <v>44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45</v>
      </c>
      <c r="B32" s="41" t="s">
        <v>46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61</v>
      </c>
      <c r="B40" s="41" t="s">
        <v>62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63</v>
      </c>
      <c r="B41" s="41" t="s">
        <v>64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ht="28.5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H47" si="14">D51+D48</f>
        <v>-22371.7</v>
      </c>
      <c r="E47" s="29">
        <f t="shared" si="14"/>
        <v>-4042271.1</v>
      </c>
      <c r="F47" s="29">
        <f t="shared" si="14"/>
        <v>-3950671.1</v>
      </c>
      <c r="G47" s="29">
        <f t="shared" si="14"/>
        <v>-23259.9</v>
      </c>
      <c r="H47" s="29">
        <f t="shared" si="14"/>
        <v>-3973931</v>
      </c>
    </row>
    <row r="48" spans="1:8" s="14" customFormat="1" x14ac:dyDescent="0.25">
      <c r="A48" s="15" t="s">
        <v>77</v>
      </c>
      <c r="B48" s="41" t="s">
        <v>78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79</v>
      </c>
      <c r="B49" s="41" t="s">
        <v>80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83</v>
      </c>
      <c r="B51" s="41" t="s">
        <v>114</v>
      </c>
      <c r="C51" s="29">
        <f t="shared" ref="C51:H52" si="16">C52</f>
        <v>-4019899.4</v>
      </c>
      <c r="D51" s="29">
        <f t="shared" si="16"/>
        <v>-22371.7</v>
      </c>
      <c r="E51" s="29">
        <f t="shared" si="16"/>
        <v>-4042271.1</v>
      </c>
      <c r="F51" s="29">
        <f t="shared" si="16"/>
        <v>-3950671.1</v>
      </c>
      <c r="G51" s="29">
        <f t="shared" si="16"/>
        <v>-23259.9</v>
      </c>
      <c r="H51" s="29">
        <f t="shared" si="16"/>
        <v>-3973931</v>
      </c>
    </row>
    <row r="52" spans="1:8" s="14" customFormat="1" x14ac:dyDescent="0.25">
      <c r="A52" s="15" t="s">
        <v>84</v>
      </c>
      <c r="B52" s="41" t="s">
        <v>115</v>
      </c>
      <c r="C52" s="29">
        <f t="shared" si="16"/>
        <v>-4019899.4</v>
      </c>
      <c r="D52" s="29">
        <f t="shared" si="16"/>
        <v>-22371.7</v>
      </c>
      <c r="E52" s="29">
        <f t="shared" si="16"/>
        <v>-4042271.1</v>
      </c>
      <c r="F52" s="29">
        <f t="shared" si="16"/>
        <v>-3950671.1</v>
      </c>
      <c r="G52" s="29">
        <f t="shared" si="16"/>
        <v>-23259.9</v>
      </c>
      <c r="H52" s="29">
        <f t="shared" si="16"/>
        <v>-3973931</v>
      </c>
    </row>
    <row r="53" spans="1:8" s="14" customFormat="1" ht="30" x14ac:dyDescent="0.25">
      <c r="A53" s="15" t="s">
        <v>85</v>
      </c>
      <c r="B53" s="41" t="s">
        <v>116</v>
      </c>
      <c r="C53" s="29">
        <v>-4019899.4</v>
      </c>
      <c r="D53" s="29">
        <v>-22371.7</v>
      </c>
      <c r="E53" s="27">
        <f t="shared" si="3"/>
        <v>-4042271.1</v>
      </c>
      <c r="F53" s="29">
        <v>-3950671.1</v>
      </c>
      <c r="G53" s="29">
        <v>-23259.9</v>
      </c>
      <c r="H53" s="27">
        <f t="shared" si="4"/>
        <v>-3973931</v>
      </c>
    </row>
    <row r="54" spans="1:8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H54" si="17">D55+D58</f>
        <v>22371.7</v>
      </c>
      <c r="E54" s="29">
        <f t="shared" si="17"/>
        <v>4042271.1</v>
      </c>
      <c r="F54" s="29">
        <f t="shared" si="17"/>
        <v>3950671.1</v>
      </c>
      <c r="G54" s="29">
        <f t="shared" si="17"/>
        <v>23259.9</v>
      </c>
      <c r="H54" s="29">
        <f t="shared" si="17"/>
        <v>3973931</v>
      </c>
    </row>
    <row r="55" spans="1:8" s="14" customFormat="1" x14ac:dyDescent="0.25">
      <c r="A55" s="15" t="s">
        <v>88</v>
      </c>
      <c r="B55" s="41" t="s">
        <v>89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ht="30" x14ac:dyDescent="0.25">
      <c r="A56" s="15" t="s">
        <v>90</v>
      </c>
      <c r="B56" s="41" t="s">
        <v>91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H58" si="19">SUM(D60+D62)</f>
        <v>22371.7</v>
      </c>
      <c r="E58" s="29">
        <f t="shared" si="19"/>
        <v>4042271.1</v>
      </c>
      <c r="F58" s="29">
        <f t="shared" si="19"/>
        <v>3950671.1</v>
      </c>
      <c r="G58" s="29">
        <f t="shared" si="19"/>
        <v>23259.9</v>
      </c>
      <c r="H58" s="29">
        <f t="shared" si="19"/>
        <v>3973931</v>
      </c>
    </row>
    <row r="59" spans="1:8" s="14" customFormat="1" x14ac:dyDescent="0.25">
      <c r="A59" s="15" t="s">
        <v>96</v>
      </c>
      <c r="B59" s="41" t="s">
        <v>117</v>
      </c>
      <c r="C59" s="29">
        <f>SUM(C60)</f>
        <v>4019899.4</v>
      </c>
      <c r="D59" s="29">
        <f t="shared" ref="D59:H59" si="20">SUM(D60)</f>
        <v>22371.7</v>
      </c>
      <c r="E59" s="29">
        <f t="shared" si="20"/>
        <v>4042271.1</v>
      </c>
      <c r="F59" s="29">
        <f t="shared" si="20"/>
        <v>3950671.1</v>
      </c>
      <c r="G59" s="29">
        <f t="shared" si="20"/>
        <v>23259.9</v>
      </c>
      <c r="H59" s="29">
        <f t="shared" si="20"/>
        <v>3973931</v>
      </c>
    </row>
    <row r="60" spans="1:8" s="14" customFormat="1" ht="30" x14ac:dyDescent="0.25">
      <c r="A60" s="15" t="s">
        <v>97</v>
      </c>
      <c r="B60" s="41" t="s">
        <v>118</v>
      </c>
      <c r="C60" s="29">
        <v>4019899.4</v>
      </c>
      <c r="D60" s="29">
        <v>22371.7</v>
      </c>
      <c r="E60" s="27">
        <f t="shared" si="3"/>
        <v>4042271.1</v>
      </c>
      <c r="F60" s="29">
        <v>3950671.1</v>
      </c>
      <c r="G60" s="29">
        <v>23259.9</v>
      </c>
      <c r="H60" s="27">
        <f t="shared" si="4"/>
        <v>3973931</v>
      </c>
    </row>
    <row r="61" spans="1:8" s="14" customFormat="1" x14ac:dyDescent="0.25">
      <c r="A61" s="15" t="s">
        <v>94</v>
      </c>
      <c r="B61" s="41" t="s">
        <v>119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98</v>
      </c>
      <c r="B62" s="41" t="s">
        <v>120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1" t="s">
        <v>137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135</v>
      </c>
    </row>
    <row r="8" spans="1:2" s="18" customFormat="1" x14ac:dyDescent="0.25">
      <c r="A8" s="60" t="s">
        <v>101</v>
      </c>
      <c r="B8" s="60"/>
    </row>
    <row r="9" spans="1:2" s="18" customFormat="1" x14ac:dyDescent="0.25">
      <c r="A9" s="60" t="s">
        <v>127</v>
      </c>
      <c r="B9" s="60"/>
    </row>
    <row r="11" spans="1:2" ht="31.5" customHeight="1" x14ac:dyDescent="0.25">
      <c r="A11" s="19" t="s">
        <v>102</v>
      </c>
      <c r="B11" s="30" t="s">
        <v>131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4">
        <f>SUM(B16:B17)</f>
        <v>212908.2</v>
      </c>
    </row>
    <row r="16" spans="1:2" x14ac:dyDescent="0.25">
      <c r="A16" s="23" t="s">
        <v>105</v>
      </c>
      <c r="B16" s="34">
        <f>SUM(пр13!E21)</f>
        <v>242908.2</v>
      </c>
    </row>
    <row r="17" spans="1:2" x14ac:dyDescent="0.25">
      <c r="A17" s="23" t="s">
        <v>106</v>
      </c>
      <c r="B17" s="34">
        <f>SUM(пр13!E23)</f>
        <v>-30000</v>
      </c>
    </row>
    <row r="18" spans="1:2" x14ac:dyDescent="0.25">
      <c r="A18" s="23" t="s">
        <v>108</v>
      </c>
      <c r="B18" s="34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128</v>
      </c>
    </row>
    <row r="8" spans="1:3" s="18" customFormat="1" x14ac:dyDescent="0.25">
      <c r="A8" s="60" t="s">
        <v>101</v>
      </c>
      <c r="B8" s="60"/>
      <c r="C8" s="60"/>
    </row>
    <row r="9" spans="1:3" s="18" customFormat="1" x14ac:dyDescent="0.25">
      <c r="A9" s="60" t="s">
        <v>129</v>
      </c>
      <c r="B9" s="60"/>
      <c r="C9" s="60"/>
    </row>
    <row r="11" spans="1:3" x14ac:dyDescent="0.25">
      <c r="A11" s="61" t="s">
        <v>102</v>
      </c>
      <c r="B11" s="63" t="s">
        <v>103</v>
      </c>
      <c r="C11" s="64"/>
    </row>
    <row r="12" spans="1:3" x14ac:dyDescent="0.25">
      <c r="A12" s="62"/>
      <c r="B12" s="25" t="s">
        <v>113</v>
      </c>
      <c r="C12" s="20" t="s">
        <v>130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105</v>
      </c>
      <c r="B17" s="22">
        <f>пр14!C19</f>
        <v>336956</v>
      </c>
      <c r="C17" s="22">
        <f>пр14!F19</f>
        <v>245956.8</v>
      </c>
    </row>
    <row r="18" spans="1:3" x14ac:dyDescent="0.25">
      <c r="A18" s="23" t="s">
        <v>106</v>
      </c>
      <c r="B18" s="22">
        <f>пр14!C21</f>
        <v>-212908.2</v>
      </c>
      <c r="C18" s="22">
        <f>пр14!F21</f>
        <v>-124047.8</v>
      </c>
    </row>
    <row r="19" spans="1:3" x14ac:dyDescent="0.25">
      <c r="A19" s="23" t="s">
        <v>108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пр13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2019-10-31T07:41:17Z</dcterms:modified>
</cp:coreProperties>
</file>