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4485" yWindow="45" windowWidth="22260" windowHeight="1258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Лист1!$A$1:$J$111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52" i="1"/>
  <c r="J48" i="1"/>
  <c r="J49" i="1"/>
  <c r="J50" i="1"/>
  <c r="J51" i="1"/>
  <c r="J53" i="1"/>
  <c r="J54" i="1"/>
  <c r="J56" i="1"/>
  <c r="J57" i="1"/>
  <c r="J58" i="1"/>
  <c r="J60" i="1"/>
  <c r="J61" i="1"/>
  <c r="J62" i="1"/>
  <c r="J63" i="1"/>
  <c r="J64" i="1"/>
  <c r="J65" i="1"/>
  <c r="J66" i="1"/>
  <c r="J68" i="1"/>
  <c r="J69" i="1"/>
  <c r="J70" i="1"/>
  <c r="J71" i="1"/>
  <c r="J73" i="1"/>
  <c r="J75" i="1"/>
  <c r="J76" i="1"/>
  <c r="J77" i="1"/>
  <c r="J78" i="1"/>
  <c r="J79" i="1"/>
  <c r="J81" i="1"/>
  <c r="J82" i="1"/>
  <c r="J84" i="1"/>
  <c r="J86" i="1"/>
  <c r="J87" i="1"/>
  <c r="J88" i="1"/>
  <c r="J89" i="1"/>
  <c r="J91" i="1"/>
  <c r="J93" i="1"/>
  <c r="J95" i="1"/>
  <c r="J96" i="1"/>
  <c r="J98" i="1"/>
  <c r="J47" i="1"/>
  <c r="H48" i="1"/>
  <c r="H49" i="1"/>
  <c r="H50" i="1"/>
  <c r="H51" i="1"/>
  <c r="H53" i="1"/>
  <c r="H54" i="1"/>
  <c r="H56" i="1"/>
  <c r="H57" i="1"/>
  <c r="H58" i="1"/>
  <c r="H60" i="1"/>
  <c r="H61" i="1"/>
  <c r="H62" i="1"/>
  <c r="H63" i="1"/>
  <c r="H64" i="1"/>
  <c r="H65" i="1"/>
  <c r="H66" i="1"/>
  <c r="H68" i="1"/>
  <c r="H69" i="1"/>
  <c r="H70" i="1"/>
  <c r="H71" i="1"/>
  <c r="H73" i="1"/>
  <c r="H75" i="1"/>
  <c r="H76" i="1"/>
  <c r="H77" i="1"/>
  <c r="H78" i="1"/>
  <c r="H79" i="1"/>
  <c r="H81" i="1"/>
  <c r="H82" i="1"/>
  <c r="H84" i="1"/>
  <c r="H86" i="1"/>
  <c r="H87" i="1"/>
  <c r="H88" i="1"/>
  <c r="H89" i="1"/>
  <c r="H91" i="1"/>
  <c r="H92" i="1"/>
  <c r="H93" i="1"/>
  <c r="H95" i="1"/>
  <c r="H96" i="1"/>
  <c r="H98" i="1"/>
  <c r="H47" i="1"/>
  <c r="F49" i="1"/>
  <c r="F50" i="1"/>
  <c r="F51" i="1"/>
  <c r="F54" i="1"/>
  <c r="F56" i="1"/>
  <c r="F57" i="1"/>
  <c r="F58" i="1"/>
  <c r="F60" i="1"/>
  <c r="F63" i="1"/>
  <c r="F64" i="1"/>
  <c r="F65" i="1"/>
  <c r="F66" i="1"/>
  <c r="F68" i="1"/>
  <c r="F69" i="1"/>
  <c r="F70" i="1"/>
  <c r="F71" i="1"/>
  <c r="F73" i="1"/>
  <c r="F75" i="1"/>
  <c r="F76" i="1"/>
  <c r="F77" i="1"/>
  <c r="F78" i="1"/>
  <c r="F79" i="1"/>
  <c r="F81" i="1"/>
  <c r="F82" i="1"/>
  <c r="F84" i="1"/>
  <c r="F86" i="1"/>
  <c r="F87" i="1"/>
  <c r="F88" i="1"/>
  <c r="F89" i="1"/>
  <c r="F91" i="1"/>
  <c r="F92" i="1"/>
  <c r="F93" i="1"/>
  <c r="F95" i="1"/>
  <c r="F96" i="1"/>
  <c r="F48" i="1"/>
  <c r="F47" i="1"/>
  <c r="J25" i="1" l="1"/>
  <c r="H25" i="1"/>
  <c r="D24" i="1" l="1"/>
  <c r="D12" i="1"/>
  <c r="D10" i="1" l="1"/>
  <c r="E10" i="1"/>
  <c r="G10" i="1"/>
  <c r="I10" i="1"/>
  <c r="C10" i="1"/>
  <c r="C30" i="1" l="1"/>
  <c r="D109" i="1" l="1"/>
  <c r="J33" i="1" l="1"/>
  <c r="H33" i="1"/>
  <c r="J11" i="1" l="1"/>
  <c r="J10" i="1" s="1"/>
  <c r="J13" i="1"/>
  <c r="J15" i="1"/>
  <c r="J16" i="1"/>
  <c r="J17" i="1"/>
  <c r="J18" i="1"/>
  <c r="J20" i="1"/>
  <c r="J21" i="1"/>
  <c r="J22" i="1"/>
  <c r="J27" i="1"/>
  <c r="J29" i="1"/>
  <c r="J31" i="1"/>
  <c r="J34" i="1"/>
  <c r="J36" i="1"/>
  <c r="J37" i="1"/>
  <c r="J38" i="1"/>
  <c r="J39" i="1"/>
  <c r="J43" i="1"/>
  <c r="H11" i="1"/>
  <c r="H10" i="1" s="1"/>
  <c r="H13" i="1"/>
  <c r="H15" i="1"/>
  <c r="H16" i="1"/>
  <c r="H17" i="1"/>
  <c r="H18" i="1"/>
  <c r="H20" i="1"/>
  <c r="H21" i="1"/>
  <c r="H22" i="1"/>
  <c r="H27" i="1"/>
  <c r="H29" i="1"/>
  <c r="H31" i="1"/>
  <c r="H34" i="1"/>
  <c r="H36" i="1"/>
  <c r="H37" i="1"/>
  <c r="H38" i="1"/>
  <c r="H39" i="1"/>
  <c r="H43" i="1"/>
  <c r="F11" i="1"/>
  <c r="F10" i="1" s="1"/>
  <c r="F13" i="1"/>
  <c r="F15" i="1"/>
  <c r="F16" i="1"/>
  <c r="F17" i="1"/>
  <c r="F18" i="1"/>
  <c r="F20" i="1"/>
  <c r="F21" i="1"/>
  <c r="F22" i="1"/>
  <c r="F25" i="1"/>
  <c r="F27" i="1"/>
  <c r="F29" i="1"/>
  <c r="F31" i="1"/>
  <c r="F33" i="1"/>
  <c r="F34" i="1"/>
  <c r="F36" i="1"/>
  <c r="F37" i="1"/>
  <c r="F38" i="1"/>
  <c r="F39" i="1"/>
  <c r="F42" i="1"/>
  <c r="F43" i="1"/>
  <c r="E109" i="1" l="1"/>
  <c r="F109" i="1"/>
  <c r="G109" i="1"/>
  <c r="H109" i="1"/>
  <c r="I109" i="1"/>
  <c r="J109" i="1"/>
  <c r="C109" i="1"/>
  <c r="D90" i="1"/>
  <c r="E90" i="1"/>
  <c r="G90" i="1"/>
  <c r="I90" i="1"/>
  <c r="C90" i="1"/>
  <c r="D105" i="1"/>
  <c r="D100" i="1" s="1"/>
  <c r="E105" i="1"/>
  <c r="G105" i="1"/>
  <c r="G100" i="1" s="1"/>
  <c r="I105" i="1"/>
  <c r="C105" i="1"/>
  <c r="C100" i="1" s="1"/>
  <c r="D97" i="1"/>
  <c r="E97" i="1"/>
  <c r="G97" i="1"/>
  <c r="I97" i="1"/>
  <c r="C97" i="1"/>
  <c r="D94" i="1"/>
  <c r="E94" i="1"/>
  <c r="G94" i="1"/>
  <c r="I94" i="1"/>
  <c r="C94" i="1"/>
  <c r="D85" i="1"/>
  <c r="E85" i="1"/>
  <c r="G85" i="1"/>
  <c r="I85" i="1"/>
  <c r="C85" i="1"/>
  <c r="D83" i="1"/>
  <c r="E83" i="1"/>
  <c r="G83" i="1"/>
  <c r="I83" i="1"/>
  <c r="C83" i="1"/>
  <c r="D80" i="1"/>
  <c r="E80" i="1"/>
  <c r="G80" i="1"/>
  <c r="I80" i="1"/>
  <c r="C80" i="1"/>
  <c r="D74" i="1"/>
  <c r="E74" i="1"/>
  <c r="G74" i="1"/>
  <c r="I74" i="1"/>
  <c r="C74" i="1"/>
  <c r="D72" i="1"/>
  <c r="E72" i="1"/>
  <c r="G72" i="1"/>
  <c r="I72" i="1"/>
  <c r="C72" i="1"/>
  <c r="D67" i="1"/>
  <c r="E67" i="1"/>
  <c r="G67" i="1"/>
  <c r="I67" i="1"/>
  <c r="C67" i="1"/>
  <c r="D59" i="1"/>
  <c r="E59" i="1"/>
  <c r="G59" i="1"/>
  <c r="I59" i="1"/>
  <c r="C59" i="1"/>
  <c r="D55" i="1"/>
  <c r="E55" i="1"/>
  <c r="G55" i="1"/>
  <c r="I55" i="1"/>
  <c r="C55" i="1"/>
  <c r="D46" i="1"/>
  <c r="E46" i="1"/>
  <c r="G46" i="1"/>
  <c r="I46" i="1"/>
  <c r="J46" i="1" s="1"/>
  <c r="C46" i="1"/>
  <c r="H46" i="1" l="1"/>
  <c r="F46" i="1"/>
  <c r="J67" i="1"/>
  <c r="F72" i="1"/>
  <c r="J83" i="1"/>
  <c r="H94" i="1"/>
  <c r="H90" i="1"/>
  <c r="J90" i="1"/>
  <c r="F90" i="1"/>
  <c r="H85" i="1"/>
  <c r="J85" i="1"/>
  <c r="F85" i="1"/>
  <c r="F83" i="1"/>
  <c r="H74" i="1"/>
  <c r="H72" i="1"/>
  <c r="J72" i="1"/>
  <c r="F67" i="1"/>
  <c r="F74" i="1"/>
  <c r="H80" i="1"/>
  <c r="F94" i="1"/>
  <c r="H97" i="1"/>
  <c r="H67" i="1"/>
  <c r="J74" i="1"/>
  <c r="F80" i="1"/>
  <c r="H83" i="1"/>
  <c r="J94" i="1"/>
  <c r="J80" i="1"/>
  <c r="J97" i="1"/>
  <c r="J59" i="1"/>
  <c r="H59" i="1"/>
  <c r="F59" i="1"/>
  <c r="J55" i="1"/>
  <c r="H55" i="1"/>
  <c r="F55" i="1"/>
  <c r="I100" i="1"/>
  <c r="J100" i="1" s="1"/>
  <c r="E100" i="1"/>
  <c r="H100" i="1" s="1"/>
  <c r="I45" i="1"/>
  <c r="G45" i="1"/>
  <c r="E45" i="1"/>
  <c r="D45" i="1"/>
  <c r="C45" i="1"/>
  <c r="I40" i="1"/>
  <c r="I35" i="1"/>
  <c r="I32" i="1"/>
  <c r="I30" i="1"/>
  <c r="I24" i="1"/>
  <c r="I19" i="1"/>
  <c r="I14" i="1"/>
  <c r="I12" i="1"/>
  <c r="I9" i="1" s="1"/>
  <c r="G40" i="1"/>
  <c r="G35" i="1"/>
  <c r="G32" i="1"/>
  <c r="J32" i="1" s="1"/>
  <c r="G30" i="1"/>
  <c r="G24" i="1"/>
  <c r="G19" i="1"/>
  <c r="G14" i="1"/>
  <c r="G12" i="1"/>
  <c r="G9" i="1" s="1"/>
  <c r="E40" i="1"/>
  <c r="E35" i="1"/>
  <c r="E32" i="1"/>
  <c r="E30" i="1"/>
  <c r="E24" i="1"/>
  <c r="E19" i="1"/>
  <c r="E14" i="1"/>
  <c r="E12" i="1"/>
  <c r="E9" i="1" s="1"/>
  <c r="D40" i="1"/>
  <c r="D35" i="1"/>
  <c r="D32" i="1"/>
  <c r="D30" i="1"/>
  <c r="D19" i="1"/>
  <c r="D14" i="1"/>
  <c r="C40" i="1"/>
  <c r="C35" i="1"/>
  <c r="C32" i="1"/>
  <c r="C24" i="1"/>
  <c r="C19" i="1"/>
  <c r="C14" i="1"/>
  <c r="C12" i="1"/>
  <c r="D9" i="1" l="1"/>
  <c r="D44" i="1" s="1"/>
  <c r="D99" i="1" s="1"/>
  <c r="C9" i="1"/>
  <c r="C44" i="1" s="1"/>
  <c r="C99" i="1" s="1"/>
  <c r="F12" i="1"/>
  <c r="F19" i="1"/>
  <c r="F30" i="1"/>
  <c r="F35" i="1"/>
  <c r="H12" i="1"/>
  <c r="H19" i="1"/>
  <c r="H30" i="1"/>
  <c r="H35" i="1"/>
  <c r="J12" i="1"/>
  <c r="J19" i="1"/>
  <c r="J30" i="1"/>
  <c r="J35" i="1"/>
  <c r="F14" i="1"/>
  <c r="F24" i="1"/>
  <c r="F40" i="1"/>
  <c r="H14" i="1"/>
  <c r="H24" i="1"/>
  <c r="J14" i="1"/>
  <c r="J24" i="1"/>
  <c r="F32" i="1"/>
  <c r="H32" i="1"/>
  <c r="I44" i="1"/>
  <c r="I99" i="1" s="1"/>
  <c r="G44" i="1" l="1"/>
  <c r="J9" i="1"/>
  <c r="E44" i="1"/>
  <c r="H9" i="1"/>
  <c r="F9" i="1"/>
  <c r="G99" i="1" l="1"/>
  <c r="J99" i="1" s="1"/>
  <c r="J44" i="1"/>
  <c r="E99" i="1"/>
  <c r="H99" i="1" s="1"/>
  <c r="H44" i="1"/>
  <c r="F44" i="1"/>
</calcChain>
</file>

<file path=xl/sharedStrings.xml><?xml version="1.0" encoding="utf-8"?>
<sst xmlns="http://schemas.openxmlformats.org/spreadsheetml/2006/main" count="161" uniqueCount="159">
  <si>
    <t>тыс. рублей</t>
  </si>
  <si>
    <t>Налог на доходы физических лиц</t>
  </si>
  <si>
    <t>БЕЗВОЗМЕЗДНЫЕ ПОСТУПЛЕНИЯ</t>
  </si>
  <si>
    <t>Код</t>
  </si>
  <si>
    <t>Наименование</t>
  </si>
  <si>
    <t>отчет</t>
  </si>
  <si>
    <t>2016 год</t>
  </si>
  <si>
    <t>2017 год</t>
  </si>
  <si>
    <t>проект</t>
  </si>
  <si>
    <t>2018 год</t>
  </si>
  <si>
    <t>2019 год</t>
  </si>
  <si>
    <t>% к 2018 году</t>
  </si>
  <si>
    <t>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</si>
  <si>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</si>
  <si>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</si>
  <si>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</si>
  <si>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</si>
  <si>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</si>
  <si>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</si>
  <si>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</si>
  <si>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</si>
  <si>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</si>
  <si>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</si>
  <si>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</si>
  <si>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</si>
  <si>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</si>
  <si>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</si>
  <si>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</si>
  <si>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</si>
  <si>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</si>
  <si>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</si>
  <si>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</si>
  <si>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</si>
  <si>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</si>
  <si>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</si>
  <si>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</si>
  <si>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</si>
  <si>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</si>
  <si>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</si>
  <si>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</si>
  <si>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</si>
  <si>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</si>
  <si>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</si>
  <si>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</si>
  <si>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   от    продажи    земельных    участков, находящихся в государственной и муниципальной собственности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</si>
  <si>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</si>
  <si>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</si>
  <si>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</si>
  <si>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</si>
  <si>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</si>
  <si>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</si>
  <si>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</si>
  <si>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</si>
  <si>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</si>
  <si>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</si>
  <si>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</si>
  <si>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</si>
  <si>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</si>
  <si>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</si>
  <si>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</si>
  <si>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</si>
  <si>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</si>
  <si>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</si>
  <si>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</si>
  <si>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</si>
  <si>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</si>
  <si>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</si>
  <si>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</si>
  <si>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</si>
  <si>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</si>
  <si>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</si>
  <si>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</si>
  <si>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</si>
  <si>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</si>
  <si>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</si>
  <si>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</si>
  <si>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</si>
  <si>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</si>
  <si>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</si>
  <si>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</si>
  <si>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</si>
  <si>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</si>
  <si>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</si>
  <si>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</si>
  <si>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</si>
  <si>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</si>
  <si>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</si>
  <si>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</si>
  <si>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</si>
  <si>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</si>
  <si>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</si>
  <si>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</si>
  <si>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</si>
  <si>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</si>
  <si>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</si>
  <si>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</si>
  <si>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</si>
  <si>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</si>
  <si>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ПРЕВЫШЕНИЕ РАСХОДОВ НАД ДОХОДАМИ (ДЕФИЦИТ)</t>
  </si>
  <si>
    <t>ИСТОЧНИКИ ВНУТРЕННЕГО ФИНАНСИРОВАНИЯ ДЕФИЦИТОВ БЮДЖЕТОВ, ВСЕГО</t>
  </si>
  <si>
    <t>в том числе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</si>
  <si>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</si>
  <si>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</si>
  <si>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</si>
  <si>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</si>
  <si>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Прочие остатки средств бюджетов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</si>
  <si>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</si>
  <si>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</si>
  <si>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средств бюджетов</t>
  </si>
  <si>
    <t>Увеличение прочих остатков средств бюджетов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</si>
  <si>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</si>
  <si>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</si>
  <si>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</si>
  <si>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</si>
  <si>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</si>
  <si>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</si>
  <si>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</si>
  <si>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</si>
  <si>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</si>
  <si>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</si>
  <si>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</si>
  <si>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</si>
  <si>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</si>
  <si>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</si>
  <si>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</si>
  <si>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</si>
  <si>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</si>
  <si>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</si>
  <si>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</si>
  <si>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</si>
  <si>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</si>
  <si>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</si>
  <si>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</si>
  <si>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</si>
  <si>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</si>
  <si>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</si>
  <si>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</si>
  <si>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</si>
  <si>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</si>
  <si>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</si>
  <si>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</si>
  <si>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</si>
  <si>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</si>
  <si>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</si>
  <si>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</si>
  <si>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</si>
  <si>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</si>
  <si>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</si>
  <si>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Уменьшение прочих остатков средств бюджетов, временно размещенных в ценных бумагах</t>
  </si>
  <si>
    <t>0703</t>
  </si>
  <si>
    <t>Дополнительное образование детей</t>
  </si>
  <si>
    <t>к пояснительной записке</t>
  </si>
  <si>
    <t xml:space="preserve">Приложение 1 </t>
  </si>
  <si>
    <t>Основные параметры бюджета городского округа город Мегион  на 2018 год и на плановый период 2019 и 2020 годов</t>
  </si>
  <si>
    <t>2020 год</t>
  </si>
  <si>
    <t>оценка ожидаемого исполнения за 2017 год</t>
  </si>
  <si>
    <t>% к 2019 году</t>
  </si>
  <si>
    <t>% к 2017 году</t>
  </si>
  <si>
    <t>НАЛОГИ НА ПРИБЫЛЬ,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</si>
</sst>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#,##0.0;[Red]\-#,##0.0;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5" fontId="6" fillId="0" borderId="1" xfId="1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/>
    <xf numFmtId="0" fontId="11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3" fillId="0" borderId="3" xfId="0" applyFont="1" applyBorder="1" applyAlignment="1">
      <alignment horizontal="center"/>
    </xf>
    <xf numFmtId="164" fontId="6" fillId="2" borderId="3" xfId="0" applyNumberFormat="1" applyFont="1" applyFill="1" applyBorder="1" applyAlignment="1" applyProtection="1">
      <alignment horizontal="left" wrapText="1"/>
    </xf>
    <xf numFmtId="0" fontId="1" fillId="2" borderId="4" xfId="0" applyNumberFormat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6" fontId="9" fillId="2" borderId="1" xfId="2" applyNumberFormat="1" applyFont="1" applyFill="1" applyBorder="1" applyAlignment="1" applyProtection="1">
      <alignment horizontal="center" vertical="center"/>
      <protection hidden="1"/>
    </xf>
    <xf numFmtId="164" fontId="15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zoomScaleNormal="100" workbookViewId="0">
      <selection activeCell="J112" sqref="J112"/>
    </sheetView>
  </sheetViews>
  <sheetFormatPr defaultRowHeight="15" outlineLevelRow="1"/>
  <cols>
    <col min="1" max="1" width="11.140625" style="1" customWidth="1"/>
    <col min="2" max="2" width="73.7109375" style="1" customWidth="1"/>
    <col min="3" max="3" width="22.140625" style="1" customWidth="1"/>
    <col min="4" max="4" width="17.140625" style="1" customWidth="1"/>
    <col min="5" max="5" width="16.28515625" style="1" customWidth="1"/>
    <col min="6" max="6" width="11.5703125" style="1" customWidth="1"/>
    <col min="7" max="7" width="16" style="1" customWidth="1"/>
    <col min="8" max="8" width="12" style="1" customWidth="1"/>
    <col min="9" max="9" width="16" style="1" customWidth="1"/>
    <col min="10" max="10" width="14.42578125" style="1" customWidth="1"/>
    <col min="11" max="260" width="9.140625" style="1"/>
    <col min="261" max="261" width="63.42578125" style="1" customWidth="1"/>
    <col min="262" max="262" width="22.140625" style="1" customWidth="1"/>
    <col min="263" max="263" width="17.140625" style="1" customWidth="1"/>
    <col min="264" max="264" width="16.28515625" style="1" customWidth="1"/>
    <col min="265" max="265" width="16" style="1" customWidth="1"/>
    <col min="266" max="266" width="29.42578125" style="1" customWidth="1"/>
    <col min="267" max="516" width="9.140625" style="1"/>
    <col min="517" max="517" width="63.42578125" style="1" customWidth="1"/>
    <col min="518" max="518" width="22.140625" style="1" customWidth="1"/>
    <col min="519" max="519" width="17.140625" style="1" customWidth="1"/>
    <col min="520" max="520" width="16.28515625" style="1" customWidth="1"/>
    <col min="521" max="521" width="16" style="1" customWidth="1"/>
    <col min="522" max="522" width="29.42578125" style="1" customWidth="1"/>
    <col min="523" max="772" width="9.140625" style="1"/>
    <col min="773" max="773" width="63.42578125" style="1" customWidth="1"/>
    <col min="774" max="774" width="22.140625" style="1" customWidth="1"/>
    <col min="775" max="775" width="17.140625" style="1" customWidth="1"/>
    <col min="776" max="776" width="16.28515625" style="1" customWidth="1"/>
    <col min="777" max="777" width="16" style="1" customWidth="1"/>
    <col min="778" max="778" width="29.42578125" style="1" customWidth="1"/>
    <col min="779" max="1028" width="9.140625" style="1"/>
    <col min="1029" max="1029" width="63.42578125" style="1" customWidth="1"/>
    <col min="1030" max="1030" width="22.140625" style="1" customWidth="1"/>
    <col min="1031" max="1031" width="17.140625" style="1" customWidth="1"/>
    <col min="1032" max="1032" width="16.28515625" style="1" customWidth="1"/>
    <col min="1033" max="1033" width="16" style="1" customWidth="1"/>
    <col min="1034" max="1034" width="29.42578125" style="1" customWidth="1"/>
    <col min="1035" max="1284" width="9.140625" style="1"/>
    <col min="1285" max="1285" width="63.42578125" style="1" customWidth="1"/>
    <col min="1286" max="1286" width="22.140625" style="1" customWidth="1"/>
    <col min="1287" max="1287" width="17.140625" style="1" customWidth="1"/>
    <col min="1288" max="1288" width="16.28515625" style="1" customWidth="1"/>
    <col min="1289" max="1289" width="16" style="1" customWidth="1"/>
    <col min="1290" max="1290" width="29.42578125" style="1" customWidth="1"/>
    <col min="1291" max="1540" width="9.140625" style="1"/>
    <col min="1541" max="1541" width="63.42578125" style="1" customWidth="1"/>
    <col min="1542" max="1542" width="22.140625" style="1" customWidth="1"/>
    <col min="1543" max="1543" width="17.140625" style="1" customWidth="1"/>
    <col min="1544" max="1544" width="16.28515625" style="1" customWidth="1"/>
    <col min="1545" max="1545" width="16" style="1" customWidth="1"/>
    <col min="1546" max="1546" width="29.42578125" style="1" customWidth="1"/>
    <col min="1547" max="1796" width="9.140625" style="1"/>
    <col min="1797" max="1797" width="63.42578125" style="1" customWidth="1"/>
    <col min="1798" max="1798" width="22.140625" style="1" customWidth="1"/>
    <col min="1799" max="1799" width="17.140625" style="1" customWidth="1"/>
    <col min="1800" max="1800" width="16.28515625" style="1" customWidth="1"/>
    <col min="1801" max="1801" width="16" style="1" customWidth="1"/>
    <col min="1802" max="1802" width="29.42578125" style="1" customWidth="1"/>
    <col min="1803" max="2052" width="9.140625" style="1"/>
    <col min="2053" max="2053" width="63.42578125" style="1" customWidth="1"/>
    <col min="2054" max="2054" width="22.140625" style="1" customWidth="1"/>
    <col min="2055" max="2055" width="17.140625" style="1" customWidth="1"/>
    <col min="2056" max="2056" width="16.28515625" style="1" customWidth="1"/>
    <col min="2057" max="2057" width="16" style="1" customWidth="1"/>
    <col min="2058" max="2058" width="29.42578125" style="1" customWidth="1"/>
    <col min="2059" max="2308" width="9.140625" style="1"/>
    <col min="2309" max="2309" width="63.42578125" style="1" customWidth="1"/>
    <col min="2310" max="2310" width="22.140625" style="1" customWidth="1"/>
    <col min="2311" max="2311" width="17.140625" style="1" customWidth="1"/>
    <col min="2312" max="2312" width="16.28515625" style="1" customWidth="1"/>
    <col min="2313" max="2313" width="16" style="1" customWidth="1"/>
    <col min="2314" max="2314" width="29.42578125" style="1" customWidth="1"/>
    <col min="2315" max="2564" width="9.140625" style="1"/>
    <col min="2565" max="2565" width="63.42578125" style="1" customWidth="1"/>
    <col min="2566" max="2566" width="22.140625" style="1" customWidth="1"/>
    <col min="2567" max="2567" width="17.140625" style="1" customWidth="1"/>
    <col min="2568" max="2568" width="16.28515625" style="1" customWidth="1"/>
    <col min="2569" max="2569" width="16" style="1" customWidth="1"/>
    <col min="2570" max="2570" width="29.42578125" style="1" customWidth="1"/>
    <col min="2571" max="2820" width="9.140625" style="1"/>
    <col min="2821" max="2821" width="63.42578125" style="1" customWidth="1"/>
    <col min="2822" max="2822" width="22.140625" style="1" customWidth="1"/>
    <col min="2823" max="2823" width="17.140625" style="1" customWidth="1"/>
    <col min="2824" max="2824" width="16.28515625" style="1" customWidth="1"/>
    <col min="2825" max="2825" width="16" style="1" customWidth="1"/>
    <col min="2826" max="2826" width="29.42578125" style="1" customWidth="1"/>
    <col min="2827" max="3076" width="9.140625" style="1"/>
    <col min="3077" max="3077" width="63.42578125" style="1" customWidth="1"/>
    <col min="3078" max="3078" width="22.140625" style="1" customWidth="1"/>
    <col min="3079" max="3079" width="17.140625" style="1" customWidth="1"/>
    <col min="3080" max="3080" width="16.28515625" style="1" customWidth="1"/>
    <col min="3081" max="3081" width="16" style="1" customWidth="1"/>
    <col min="3082" max="3082" width="29.42578125" style="1" customWidth="1"/>
    <col min="3083" max="3332" width="9.140625" style="1"/>
    <col min="3333" max="3333" width="63.42578125" style="1" customWidth="1"/>
    <col min="3334" max="3334" width="22.140625" style="1" customWidth="1"/>
    <col min="3335" max="3335" width="17.140625" style="1" customWidth="1"/>
    <col min="3336" max="3336" width="16.28515625" style="1" customWidth="1"/>
    <col min="3337" max="3337" width="16" style="1" customWidth="1"/>
    <col min="3338" max="3338" width="29.42578125" style="1" customWidth="1"/>
    <col min="3339" max="3588" width="9.140625" style="1"/>
    <col min="3589" max="3589" width="63.42578125" style="1" customWidth="1"/>
    <col min="3590" max="3590" width="22.140625" style="1" customWidth="1"/>
    <col min="3591" max="3591" width="17.140625" style="1" customWidth="1"/>
    <col min="3592" max="3592" width="16.28515625" style="1" customWidth="1"/>
    <col min="3593" max="3593" width="16" style="1" customWidth="1"/>
    <col min="3594" max="3594" width="29.42578125" style="1" customWidth="1"/>
    <col min="3595" max="3844" width="9.140625" style="1"/>
    <col min="3845" max="3845" width="63.42578125" style="1" customWidth="1"/>
    <col min="3846" max="3846" width="22.140625" style="1" customWidth="1"/>
    <col min="3847" max="3847" width="17.140625" style="1" customWidth="1"/>
    <col min="3848" max="3848" width="16.28515625" style="1" customWidth="1"/>
    <col min="3849" max="3849" width="16" style="1" customWidth="1"/>
    <col min="3850" max="3850" width="29.42578125" style="1" customWidth="1"/>
    <col min="3851" max="4100" width="9.140625" style="1"/>
    <col min="4101" max="4101" width="63.42578125" style="1" customWidth="1"/>
    <col min="4102" max="4102" width="22.140625" style="1" customWidth="1"/>
    <col min="4103" max="4103" width="17.140625" style="1" customWidth="1"/>
    <col min="4104" max="4104" width="16.28515625" style="1" customWidth="1"/>
    <col min="4105" max="4105" width="16" style="1" customWidth="1"/>
    <col min="4106" max="4106" width="29.42578125" style="1" customWidth="1"/>
    <col min="4107" max="4356" width="9.140625" style="1"/>
    <col min="4357" max="4357" width="63.42578125" style="1" customWidth="1"/>
    <col min="4358" max="4358" width="22.140625" style="1" customWidth="1"/>
    <col min="4359" max="4359" width="17.140625" style="1" customWidth="1"/>
    <col min="4360" max="4360" width="16.28515625" style="1" customWidth="1"/>
    <col min="4361" max="4361" width="16" style="1" customWidth="1"/>
    <col min="4362" max="4362" width="29.42578125" style="1" customWidth="1"/>
    <col min="4363" max="4612" width="9.140625" style="1"/>
    <col min="4613" max="4613" width="63.42578125" style="1" customWidth="1"/>
    <col min="4614" max="4614" width="22.140625" style="1" customWidth="1"/>
    <col min="4615" max="4615" width="17.140625" style="1" customWidth="1"/>
    <col min="4616" max="4616" width="16.28515625" style="1" customWidth="1"/>
    <col min="4617" max="4617" width="16" style="1" customWidth="1"/>
    <col min="4618" max="4618" width="29.42578125" style="1" customWidth="1"/>
    <col min="4619" max="4868" width="9.140625" style="1"/>
    <col min="4869" max="4869" width="63.42578125" style="1" customWidth="1"/>
    <col min="4870" max="4870" width="22.140625" style="1" customWidth="1"/>
    <col min="4871" max="4871" width="17.140625" style="1" customWidth="1"/>
    <col min="4872" max="4872" width="16.28515625" style="1" customWidth="1"/>
    <col min="4873" max="4873" width="16" style="1" customWidth="1"/>
    <col min="4874" max="4874" width="29.42578125" style="1" customWidth="1"/>
    <col min="4875" max="5124" width="9.140625" style="1"/>
    <col min="5125" max="5125" width="63.42578125" style="1" customWidth="1"/>
    <col min="5126" max="5126" width="22.140625" style="1" customWidth="1"/>
    <col min="5127" max="5127" width="17.140625" style="1" customWidth="1"/>
    <col min="5128" max="5128" width="16.28515625" style="1" customWidth="1"/>
    <col min="5129" max="5129" width="16" style="1" customWidth="1"/>
    <col min="5130" max="5130" width="29.42578125" style="1" customWidth="1"/>
    <col min="5131" max="5380" width="9.140625" style="1"/>
    <col min="5381" max="5381" width="63.42578125" style="1" customWidth="1"/>
    <col min="5382" max="5382" width="22.140625" style="1" customWidth="1"/>
    <col min="5383" max="5383" width="17.140625" style="1" customWidth="1"/>
    <col min="5384" max="5384" width="16.28515625" style="1" customWidth="1"/>
    <col min="5385" max="5385" width="16" style="1" customWidth="1"/>
    <col min="5386" max="5386" width="29.42578125" style="1" customWidth="1"/>
    <col min="5387" max="5636" width="9.140625" style="1"/>
    <col min="5637" max="5637" width="63.42578125" style="1" customWidth="1"/>
    <col min="5638" max="5638" width="22.140625" style="1" customWidth="1"/>
    <col min="5639" max="5639" width="17.140625" style="1" customWidth="1"/>
    <col min="5640" max="5640" width="16.28515625" style="1" customWidth="1"/>
    <col min="5641" max="5641" width="16" style="1" customWidth="1"/>
    <col min="5642" max="5642" width="29.42578125" style="1" customWidth="1"/>
    <col min="5643" max="5892" width="9.140625" style="1"/>
    <col min="5893" max="5893" width="63.42578125" style="1" customWidth="1"/>
    <col min="5894" max="5894" width="22.140625" style="1" customWidth="1"/>
    <col min="5895" max="5895" width="17.140625" style="1" customWidth="1"/>
    <col min="5896" max="5896" width="16.28515625" style="1" customWidth="1"/>
    <col min="5897" max="5897" width="16" style="1" customWidth="1"/>
    <col min="5898" max="5898" width="29.42578125" style="1" customWidth="1"/>
    <col min="5899" max="6148" width="9.140625" style="1"/>
    <col min="6149" max="6149" width="63.42578125" style="1" customWidth="1"/>
    <col min="6150" max="6150" width="22.140625" style="1" customWidth="1"/>
    <col min="6151" max="6151" width="17.140625" style="1" customWidth="1"/>
    <col min="6152" max="6152" width="16.28515625" style="1" customWidth="1"/>
    <col min="6153" max="6153" width="16" style="1" customWidth="1"/>
    <col min="6154" max="6154" width="29.42578125" style="1" customWidth="1"/>
    <col min="6155" max="6404" width="9.140625" style="1"/>
    <col min="6405" max="6405" width="63.42578125" style="1" customWidth="1"/>
    <col min="6406" max="6406" width="22.140625" style="1" customWidth="1"/>
    <col min="6407" max="6407" width="17.140625" style="1" customWidth="1"/>
    <col min="6408" max="6408" width="16.28515625" style="1" customWidth="1"/>
    <col min="6409" max="6409" width="16" style="1" customWidth="1"/>
    <col min="6410" max="6410" width="29.42578125" style="1" customWidth="1"/>
    <col min="6411" max="6660" width="9.140625" style="1"/>
    <col min="6661" max="6661" width="63.42578125" style="1" customWidth="1"/>
    <col min="6662" max="6662" width="22.140625" style="1" customWidth="1"/>
    <col min="6663" max="6663" width="17.140625" style="1" customWidth="1"/>
    <col min="6664" max="6664" width="16.28515625" style="1" customWidth="1"/>
    <col min="6665" max="6665" width="16" style="1" customWidth="1"/>
    <col min="6666" max="6666" width="29.42578125" style="1" customWidth="1"/>
    <col min="6667" max="6916" width="9.140625" style="1"/>
    <col min="6917" max="6917" width="63.42578125" style="1" customWidth="1"/>
    <col min="6918" max="6918" width="22.140625" style="1" customWidth="1"/>
    <col min="6919" max="6919" width="17.140625" style="1" customWidth="1"/>
    <col min="6920" max="6920" width="16.28515625" style="1" customWidth="1"/>
    <col min="6921" max="6921" width="16" style="1" customWidth="1"/>
    <col min="6922" max="6922" width="29.42578125" style="1" customWidth="1"/>
    <col min="6923" max="7172" width="9.140625" style="1"/>
    <col min="7173" max="7173" width="63.42578125" style="1" customWidth="1"/>
    <col min="7174" max="7174" width="22.140625" style="1" customWidth="1"/>
    <col min="7175" max="7175" width="17.140625" style="1" customWidth="1"/>
    <col min="7176" max="7176" width="16.28515625" style="1" customWidth="1"/>
    <col min="7177" max="7177" width="16" style="1" customWidth="1"/>
    <col min="7178" max="7178" width="29.42578125" style="1" customWidth="1"/>
    <col min="7179" max="7428" width="9.140625" style="1"/>
    <col min="7429" max="7429" width="63.42578125" style="1" customWidth="1"/>
    <col min="7430" max="7430" width="22.140625" style="1" customWidth="1"/>
    <col min="7431" max="7431" width="17.140625" style="1" customWidth="1"/>
    <col min="7432" max="7432" width="16.28515625" style="1" customWidth="1"/>
    <col min="7433" max="7433" width="16" style="1" customWidth="1"/>
    <col min="7434" max="7434" width="29.42578125" style="1" customWidth="1"/>
    <col min="7435" max="7684" width="9.140625" style="1"/>
    <col min="7685" max="7685" width="63.42578125" style="1" customWidth="1"/>
    <col min="7686" max="7686" width="22.140625" style="1" customWidth="1"/>
    <col min="7687" max="7687" width="17.140625" style="1" customWidth="1"/>
    <col min="7688" max="7688" width="16.28515625" style="1" customWidth="1"/>
    <col min="7689" max="7689" width="16" style="1" customWidth="1"/>
    <col min="7690" max="7690" width="29.42578125" style="1" customWidth="1"/>
    <col min="7691" max="7940" width="9.140625" style="1"/>
    <col min="7941" max="7941" width="63.42578125" style="1" customWidth="1"/>
    <col min="7942" max="7942" width="22.140625" style="1" customWidth="1"/>
    <col min="7943" max="7943" width="17.140625" style="1" customWidth="1"/>
    <col min="7944" max="7944" width="16.28515625" style="1" customWidth="1"/>
    <col min="7945" max="7945" width="16" style="1" customWidth="1"/>
    <col min="7946" max="7946" width="29.42578125" style="1" customWidth="1"/>
    <col min="7947" max="8196" width="9.140625" style="1"/>
    <col min="8197" max="8197" width="63.42578125" style="1" customWidth="1"/>
    <col min="8198" max="8198" width="22.140625" style="1" customWidth="1"/>
    <col min="8199" max="8199" width="17.140625" style="1" customWidth="1"/>
    <col min="8200" max="8200" width="16.28515625" style="1" customWidth="1"/>
    <col min="8201" max="8201" width="16" style="1" customWidth="1"/>
    <col min="8202" max="8202" width="29.42578125" style="1" customWidth="1"/>
    <col min="8203" max="8452" width="9.140625" style="1"/>
    <col min="8453" max="8453" width="63.42578125" style="1" customWidth="1"/>
    <col min="8454" max="8454" width="22.140625" style="1" customWidth="1"/>
    <col min="8455" max="8455" width="17.140625" style="1" customWidth="1"/>
    <col min="8456" max="8456" width="16.28515625" style="1" customWidth="1"/>
    <col min="8457" max="8457" width="16" style="1" customWidth="1"/>
    <col min="8458" max="8458" width="29.42578125" style="1" customWidth="1"/>
    <col min="8459" max="8708" width="9.140625" style="1"/>
    <col min="8709" max="8709" width="63.42578125" style="1" customWidth="1"/>
    <col min="8710" max="8710" width="22.140625" style="1" customWidth="1"/>
    <col min="8711" max="8711" width="17.140625" style="1" customWidth="1"/>
    <col min="8712" max="8712" width="16.28515625" style="1" customWidth="1"/>
    <col min="8713" max="8713" width="16" style="1" customWidth="1"/>
    <col min="8714" max="8714" width="29.42578125" style="1" customWidth="1"/>
    <col min="8715" max="8964" width="9.140625" style="1"/>
    <col min="8965" max="8965" width="63.42578125" style="1" customWidth="1"/>
    <col min="8966" max="8966" width="22.140625" style="1" customWidth="1"/>
    <col min="8967" max="8967" width="17.140625" style="1" customWidth="1"/>
    <col min="8968" max="8968" width="16.28515625" style="1" customWidth="1"/>
    <col min="8969" max="8969" width="16" style="1" customWidth="1"/>
    <col min="8970" max="8970" width="29.42578125" style="1" customWidth="1"/>
    <col min="8971" max="9220" width="9.140625" style="1"/>
    <col min="9221" max="9221" width="63.42578125" style="1" customWidth="1"/>
    <col min="9222" max="9222" width="22.140625" style="1" customWidth="1"/>
    <col min="9223" max="9223" width="17.140625" style="1" customWidth="1"/>
    <col min="9224" max="9224" width="16.28515625" style="1" customWidth="1"/>
    <col min="9225" max="9225" width="16" style="1" customWidth="1"/>
    <col min="9226" max="9226" width="29.42578125" style="1" customWidth="1"/>
    <col min="9227" max="9476" width="9.140625" style="1"/>
    <col min="9477" max="9477" width="63.42578125" style="1" customWidth="1"/>
    <col min="9478" max="9478" width="22.140625" style="1" customWidth="1"/>
    <col min="9479" max="9479" width="17.140625" style="1" customWidth="1"/>
    <col min="9480" max="9480" width="16.28515625" style="1" customWidth="1"/>
    <col min="9481" max="9481" width="16" style="1" customWidth="1"/>
    <col min="9482" max="9482" width="29.42578125" style="1" customWidth="1"/>
    <col min="9483" max="9732" width="9.140625" style="1"/>
    <col min="9733" max="9733" width="63.42578125" style="1" customWidth="1"/>
    <col min="9734" max="9734" width="22.140625" style="1" customWidth="1"/>
    <col min="9735" max="9735" width="17.140625" style="1" customWidth="1"/>
    <col min="9736" max="9736" width="16.28515625" style="1" customWidth="1"/>
    <col min="9737" max="9737" width="16" style="1" customWidth="1"/>
    <col min="9738" max="9738" width="29.42578125" style="1" customWidth="1"/>
    <col min="9739" max="9988" width="9.140625" style="1"/>
    <col min="9989" max="9989" width="63.42578125" style="1" customWidth="1"/>
    <col min="9990" max="9990" width="22.140625" style="1" customWidth="1"/>
    <col min="9991" max="9991" width="17.140625" style="1" customWidth="1"/>
    <col min="9992" max="9992" width="16.28515625" style="1" customWidth="1"/>
    <col min="9993" max="9993" width="16" style="1" customWidth="1"/>
    <col min="9994" max="9994" width="29.42578125" style="1" customWidth="1"/>
    <col min="9995" max="10244" width="9.140625" style="1"/>
    <col min="10245" max="10245" width="63.42578125" style="1" customWidth="1"/>
    <col min="10246" max="10246" width="22.140625" style="1" customWidth="1"/>
    <col min="10247" max="10247" width="17.140625" style="1" customWidth="1"/>
    <col min="10248" max="10248" width="16.28515625" style="1" customWidth="1"/>
    <col min="10249" max="10249" width="16" style="1" customWidth="1"/>
    <col min="10250" max="10250" width="29.42578125" style="1" customWidth="1"/>
    <col min="10251" max="10500" width="9.140625" style="1"/>
    <col min="10501" max="10501" width="63.42578125" style="1" customWidth="1"/>
    <col min="10502" max="10502" width="22.140625" style="1" customWidth="1"/>
    <col min="10503" max="10503" width="17.140625" style="1" customWidth="1"/>
    <col min="10504" max="10504" width="16.28515625" style="1" customWidth="1"/>
    <col min="10505" max="10505" width="16" style="1" customWidth="1"/>
    <col min="10506" max="10506" width="29.42578125" style="1" customWidth="1"/>
    <col min="10507" max="10756" width="9.140625" style="1"/>
    <col min="10757" max="10757" width="63.42578125" style="1" customWidth="1"/>
    <col min="10758" max="10758" width="22.140625" style="1" customWidth="1"/>
    <col min="10759" max="10759" width="17.140625" style="1" customWidth="1"/>
    <col min="10760" max="10760" width="16.28515625" style="1" customWidth="1"/>
    <col min="10761" max="10761" width="16" style="1" customWidth="1"/>
    <col min="10762" max="10762" width="29.42578125" style="1" customWidth="1"/>
    <col min="10763" max="11012" width="9.140625" style="1"/>
    <col min="11013" max="11013" width="63.42578125" style="1" customWidth="1"/>
    <col min="11014" max="11014" width="22.140625" style="1" customWidth="1"/>
    <col min="11015" max="11015" width="17.140625" style="1" customWidth="1"/>
    <col min="11016" max="11016" width="16.28515625" style="1" customWidth="1"/>
    <col min="11017" max="11017" width="16" style="1" customWidth="1"/>
    <col min="11018" max="11018" width="29.42578125" style="1" customWidth="1"/>
    <col min="11019" max="11268" width="9.140625" style="1"/>
    <col min="11269" max="11269" width="63.42578125" style="1" customWidth="1"/>
    <col min="11270" max="11270" width="22.140625" style="1" customWidth="1"/>
    <col min="11271" max="11271" width="17.140625" style="1" customWidth="1"/>
    <col min="11272" max="11272" width="16.28515625" style="1" customWidth="1"/>
    <col min="11273" max="11273" width="16" style="1" customWidth="1"/>
    <col min="11274" max="11274" width="29.42578125" style="1" customWidth="1"/>
    <col min="11275" max="11524" width="9.140625" style="1"/>
    <col min="11525" max="11525" width="63.42578125" style="1" customWidth="1"/>
    <col min="11526" max="11526" width="22.140625" style="1" customWidth="1"/>
    <col min="11527" max="11527" width="17.140625" style="1" customWidth="1"/>
    <col min="11528" max="11528" width="16.28515625" style="1" customWidth="1"/>
    <col min="11529" max="11529" width="16" style="1" customWidth="1"/>
    <col min="11530" max="11530" width="29.42578125" style="1" customWidth="1"/>
    <col min="11531" max="11780" width="9.140625" style="1"/>
    <col min="11781" max="11781" width="63.42578125" style="1" customWidth="1"/>
    <col min="11782" max="11782" width="22.140625" style="1" customWidth="1"/>
    <col min="11783" max="11783" width="17.140625" style="1" customWidth="1"/>
    <col min="11784" max="11784" width="16.28515625" style="1" customWidth="1"/>
    <col min="11785" max="11785" width="16" style="1" customWidth="1"/>
    <col min="11786" max="11786" width="29.42578125" style="1" customWidth="1"/>
    <col min="11787" max="12036" width="9.140625" style="1"/>
    <col min="12037" max="12037" width="63.42578125" style="1" customWidth="1"/>
    <col min="12038" max="12038" width="22.140625" style="1" customWidth="1"/>
    <col min="12039" max="12039" width="17.140625" style="1" customWidth="1"/>
    <col min="12040" max="12040" width="16.28515625" style="1" customWidth="1"/>
    <col min="12041" max="12041" width="16" style="1" customWidth="1"/>
    <col min="12042" max="12042" width="29.42578125" style="1" customWidth="1"/>
    <col min="12043" max="12292" width="9.140625" style="1"/>
    <col min="12293" max="12293" width="63.42578125" style="1" customWidth="1"/>
    <col min="12294" max="12294" width="22.140625" style="1" customWidth="1"/>
    <col min="12295" max="12295" width="17.140625" style="1" customWidth="1"/>
    <col min="12296" max="12296" width="16.28515625" style="1" customWidth="1"/>
    <col min="12297" max="12297" width="16" style="1" customWidth="1"/>
    <col min="12298" max="12298" width="29.42578125" style="1" customWidth="1"/>
    <col min="12299" max="12548" width="9.140625" style="1"/>
    <col min="12549" max="12549" width="63.42578125" style="1" customWidth="1"/>
    <col min="12550" max="12550" width="22.140625" style="1" customWidth="1"/>
    <col min="12551" max="12551" width="17.140625" style="1" customWidth="1"/>
    <col min="12552" max="12552" width="16.28515625" style="1" customWidth="1"/>
    <col min="12553" max="12553" width="16" style="1" customWidth="1"/>
    <col min="12554" max="12554" width="29.42578125" style="1" customWidth="1"/>
    <col min="12555" max="12804" width="9.140625" style="1"/>
    <col min="12805" max="12805" width="63.42578125" style="1" customWidth="1"/>
    <col min="12806" max="12806" width="22.140625" style="1" customWidth="1"/>
    <col min="12807" max="12807" width="17.140625" style="1" customWidth="1"/>
    <col min="12808" max="12808" width="16.28515625" style="1" customWidth="1"/>
    <col min="12809" max="12809" width="16" style="1" customWidth="1"/>
    <col min="12810" max="12810" width="29.42578125" style="1" customWidth="1"/>
    <col min="12811" max="13060" width="9.140625" style="1"/>
    <col min="13061" max="13061" width="63.42578125" style="1" customWidth="1"/>
    <col min="13062" max="13062" width="22.140625" style="1" customWidth="1"/>
    <col min="13063" max="13063" width="17.140625" style="1" customWidth="1"/>
    <col min="13064" max="13064" width="16.28515625" style="1" customWidth="1"/>
    <col min="13065" max="13065" width="16" style="1" customWidth="1"/>
    <col min="13066" max="13066" width="29.42578125" style="1" customWidth="1"/>
    <col min="13067" max="13316" width="9.140625" style="1"/>
    <col min="13317" max="13317" width="63.42578125" style="1" customWidth="1"/>
    <col min="13318" max="13318" width="22.140625" style="1" customWidth="1"/>
    <col min="13319" max="13319" width="17.140625" style="1" customWidth="1"/>
    <col min="13320" max="13320" width="16.28515625" style="1" customWidth="1"/>
    <col min="13321" max="13321" width="16" style="1" customWidth="1"/>
    <col min="13322" max="13322" width="29.42578125" style="1" customWidth="1"/>
    <col min="13323" max="13572" width="9.140625" style="1"/>
    <col min="13573" max="13573" width="63.42578125" style="1" customWidth="1"/>
    <col min="13574" max="13574" width="22.140625" style="1" customWidth="1"/>
    <col min="13575" max="13575" width="17.140625" style="1" customWidth="1"/>
    <col min="13576" max="13576" width="16.28515625" style="1" customWidth="1"/>
    <col min="13577" max="13577" width="16" style="1" customWidth="1"/>
    <col min="13578" max="13578" width="29.42578125" style="1" customWidth="1"/>
    <col min="13579" max="13828" width="9.140625" style="1"/>
    <col min="13829" max="13829" width="63.42578125" style="1" customWidth="1"/>
    <col min="13830" max="13830" width="22.140625" style="1" customWidth="1"/>
    <col min="13831" max="13831" width="17.140625" style="1" customWidth="1"/>
    <col min="13832" max="13832" width="16.28515625" style="1" customWidth="1"/>
    <col min="13833" max="13833" width="16" style="1" customWidth="1"/>
    <col min="13834" max="13834" width="29.42578125" style="1" customWidth="1"/>
    <col min="13835" max="14084" width="9.140625" style="1"/>
    <col min="14085" max="14085" width="63.42578125" style="1" customWidth="1"/>
    <col min="14086" max="14086" width="22.140625" style="1" customWidth="1"/>
    <col min="14087" max="14087" width="17.140625" style="1" customWidth="1"/>
    <col min="14088" max="14088" width="16.28515625" style="1" customWidth="1"/>
    <col min="14089" max="14089" width="16" style="1" customWidth="1"/>
    <col min="14090" max="14090" width="29.42578125" style="1" customWidth="1"/>
    <col min="14091" max="14340" width="9.140625" style="1"/>
    <col min="14341" max="14341" width="63.42578125" style="1" customWidth="1"/>
    <col min="14342" max="14342" width="22.140625" style="1" customWidth="1"/>
    <col min="14343" max="14343" width="17.140625" style="1" customWidth="1"/>
    <col min="14344" max="14344" width="16.28515625" style="1" customWidth="1"/>
    <col min="14345" max="14345" width="16" style="1" customWidth="1"/>
    <col min="14346" max="14346" width="29.42578125" style="1" customWidth="1"/>
    <col min="14347" max="14596" width="9.140625" style="1"/>
    <col min="14597" max="14597" width="63.42578125" style="1" customWidth="1"/>
    <col min="14598" max="14598" width="22.140625" style="1" customWidth="1"/>
    <col min="14599" max="14599" width="17.140625" style="1" customWidth="1"/>
    <col min="14600" max="14600" width="16.28515625" style="1" customWidth="1"/>
    <col min="14601" max="14601" width="16" style="1" customWidth="1"/>
    <col min="14602" max="14602" width="29.42578125" style="1" customWidth="1"/>
    <col min="14603" max="14852" width="9.140625" style="1"/>
    <col min="14853" max="14853" width="63.42578125" style="1" customWidth="1"/>
    <col min="14854" max="14854" width="22.140625" style="1" customWidth="1"/>
    <col min="14855" max="14855" width="17.140625" style="1" customWidth="1"/>
    <col min="14856" max="14856" width="16.28515625" style="1" customWidth="1"/>
    <col min="14857" max="14857" width="16" style="1" customWidth="1"/>
    <col min="14858" max="14858" width="29.42578125" style="1" customWidth="1"/>
    <col min="14859" max="15108" width="9.140625" style="1"/>
    <col min="15109" max="15109" width="63.42578125" style="1" customWidth="1"/>
    <col min="15110" max="15110" width="22.140625" style="1" customWidth="1"/>
    <col min="15111" max="15111" width="17.140625" style="1" customWidth="1"/>
    <col min="15112" max="15112" width="16.28515625" style="1" customWidth="1"/>
    <col min="15113" max="15113" width="16" style="1" customWidth="1"/>
    <col min="15114" max="15114" width="29.42578125" style="1" customWidth="1"/>
    <col min="15115" max="15364" width="9.140625" style="1"/>
    <col min="15365" max="15365" width="63.42578125" style="1" customWidth="1"/>
    <col min="15366" max="15366" width="22.140625" style="1" customWidth="1"/>
    <col min="15367" max="15367" width="17.140625" style="1" customWidth="1"/>
    <col min="15368" max="15368" width="16.28515625" style="1" customWidth="1"/>
    <col min="15369" max="15369" width="16" style="1" customWidth="1"/>
    <col min="15370" max="15370" width="29.42578125" style="1" customWidth="1"/>
    <col min="15371" max="15620" width="9.140625" style="1"/>
    <col min="15621" max="15621" width="63.42578125" style="1" customWidth="1"/>
    <col min="15622" max="15622" width="22.140625" style="1" customWidth="1"/>
    <col min="15623" max="15623" width="17.140625" style="1" customWidth="1"/>
    <col min="15624" max="15624" width="16.28515625" style="1" customWidth="1"/>
    <col min="15625" max="15625" width="16" style="1" customWidth="1"/>
    <col min="15626" max="15626" width="29.42578125" style="1" customWidth="1"/>
    <col min="15627" max="15876" width="9.140625" style="1"/>
    <col min="15877" max="15877" width="63.42578125" style="1" customWidth="1"/>
    <col min="15878" max="15878" width="22.140625" style="1" customWidth="1"/>
    <col min="15879" max="15879" width="17.140625" style="1" customWidth="1"/>
    <col min="15880" max="15880" width="16.28515625" style="1" customWidth="1"/>
    <col min="15881" max="15881" width="16" style="1" customWidth="1"/>
    <col min="15882" max="15882" width="29.42578125" style="1" customWidth="1"/>
    <col min="15883" max="16132" width="9.140625" style="1"/>
    <col min="16133" max="16133" width="63.42578125" style="1" customWidth="1"/>
    <col min="16134" max="16134" width="22.140625" style="1" customWidth="1"/>
    <col min="16135" max="16135" width="17.140625" style="1" customWidth="1"/>
    <col min="16136" max="16136" width="16.28515625" style="1" customWidth="1"/>
    <col min="16137" max="16137" width="16" style="1" customWidth="1"/>
    <col min="16138" max="16138" width="29.42578125" style="1" customWidth="1"/>
    <col min="16139" max="16384" width="9.140625" style="1"/>
  </cols>
  <sheetData>
    <row r="1" spans="1:12" ht="3" customHeight="1"/>
    <row r="2" spans="1:12">
      <c r="H2" s="37"/>
      <c r="I2" s="37" t="s">
        <v>152</v>
      </c>
      <c r="J2" s="37"/>
      <c r="K2" s="37"/>
      <c r="L2" s="37"/>
    </row>
    <row r="3" spans="1:12" ht="13.5" customHeight="1">
      <c r="I3" s="1" t="s">
        <v>151</v>
      </c>
    </row>
    <row r="4" spans="1:12" ht="24.75" customHeight="1">
      <c r="B4" s="64" t="s">
        <v>153</v>
      </c>
      <c r="C4" s="64"/>
      <c r="D4" s="64"/>
      <c r="E4" s="64"/>
      <c r="F4" s="64"/>
      <c r="G4" s="64"/>
      <c r="H4" s="64"/>
      <c r="I4" s="64"/>
      <c r="J4" s="64"/>
    </row>
    <row r="5" spans="1:12">
      <c r="B5" s="2"/>
      <c r="F5" s="3"/>
      <c r="G5" s="3"/>
      <c r="H5" s="3"/>
      <c r="I5" s="3"/>
      <c r="J5" s="3" t="s">
        <v>0</v>
      </c>
    </row>
    <row r="6" spans="1:12" ht="15.75">
      <c r="A6" s="65" t="s">
        <v>3</v>
      </c>
      <c r="B6" s="66" t="s">
        <v>4</v>
      </c>
      <c r="C6" s="8" t="s">
        <v>6</v>
      </c>
      <c r="D6" s="8" t="s">
        <v>7</v>
      </c>
      <c r="E6" s="67" t="s">
        <v>9</v>
      </c>
      <c r="F6" s="67"/>
      <c r="G6" s="68" t="s">
        <v>10</v>
      </c>
      <c r="H6" s="68"/>
      <c r="I6" s="68" t="s">
        <v>154</v>
      </c>
      <c r="J6" s="68"/>
    </row>
    <row r="7" spans="1:12" s="2" customFormat="1" ht="57.75" customHeight="1">
      <c r="A7" s="65"/>
      <c r="B7" s="66"/>
      <c r="C7" s="6" t="s">
        <v>5</v>
      </c>
      <c r="D7" s="7" t="s">
        <v>155</v>
      </c>
      <c r="E7" s="7" t="s">
        <v>8</v>
      </c>
      <c r="F7" s="7" t="s">
        <v>157</v>
      </c>
      <c r="G7" s="7" t="s">
        <v>8</v>
      </c>
      <c r="H7" s="7" t="s">
        <v>11</v>
      </c>
      <c r="I7" s="7" t="s">
        <v>8</v>
      </c>
      <c r="J7" s="7" t="s">
        <v>156</v>
      </c>
    </row>
    <row r="8" spans="1:12" s="2" customFormat="1" ht="1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2" s="2" customFormat="1" ht="17.25" customHeight="1" outlineLevel="1">
      <c r="A9" s="38">
        <v>10000</v>
      </c>
      <c r="B9" s="39" t="s">
        <v>12</v>
      </c>
      <c r="C9" s="13">
        <f>SUM(C10+C12+C14+C19+C22+C23+C24+C30+C32+C35+C39+C40)</f>
        <v>1217472.0999999999</v>
      </c>
      <c r="D9" s="13">
        <f>SUM(D10+D12+D14+D19+D22+D23+D24+D30+D32+D35+D39+D40)</f>
        <v>1258913.7000000002</v>
      </c>
      <c r="E9" s="13">
        <f>SUM(E10+E12+E14+E19+E22+E23+E24+E30+E32+E35+E39+E40)</f>
        <v>1297427.3999999999</v>
      </c>
      <c r="F9" s="13">
        <f>SUM(E9/D9*100)</f>
        <v>103.05928039388242</v>
      </c>
      <c r="G9" s="13">
        <f>SUM(G10+G12+G14+G19+G22+G23+G24+G30+G32+G35+G39+G40)</f>
        <v>1267163.2000000002</v>
      </c>
      <c r="H9" s="13">
        <f>SUM(G9/E9)*100</f>
        <v>97.667368517113189</v>
      </c>
      <c r="I9" s="13">
        <f>SUM(I10+I12+I14+I19+I22+I23+I24+I30+I32+I35+I39+I40)</f>
        <v>1282413.6000000001</v>
      </c>
      <c r="J9" s="55">
        <f>SUM(I9/G9*100)</f>
        <v>101.20350717255677</v>
      </c>
    </row>
    <row r="10" spans="1:12" s="2" customFormat="1" ht="17.25" customHeight="1" outlineLevel="1">
      <c r="A10" s="42">
        <v>10100</v>
      </c>
      <c r="B10" s="43" t="s">
        <v>158</v>
      </c>
      <c r="C10" s="44">
        <f>SUM(C11)</f>
        <v>691887.7</v>
      </c>
      <c r="D10" s="44">
        <f t="shared" ref="D10:J10" si="0">SUM(D11)</f>
        <v>704535.5</v>
      </c>
      <c r="E10" s="44">
        <f t="shared" si="0"/>
        <v>757189.6</v>
      </c>
      <c r="F10" s="44">
        <f t="shared" si="0"/>
        <v>107.4735907558952</v>
      </c>
      <c r="G10" s="44">
        <f t="shared" si="0"/>
        <v>769444.8</v>
      </c>
      <c r="H10" s="44">
        <f t="shared" si="0"/>
        <v>101.61851140057921</v>
      </c>
      <c r="I10" s="44">
        <f t="shared" si="0"/>
        <v>783496.4</v>
      </c>
      <c r="J10" s="44">
        <f t="shared" si="0"/>
        <v>101.8261998781459</v>
      </c>
    </row>
    <row r="11" spans="1:12" s="4" customFormat="1" ht="17.25" customHeight="1" outlineLevel="1">
      <c r="A11" s="40">
        <v>10102</v>
      </c>
      <c r="B11" s="41" t="s">
        <v>1</v>
      </c>
      <c r="C11" s="9">
        <v>691887.7</v>
      </c>
      <c r="D11" s="9">
        <v>704535.5</v>
      </c>
      <c r="E11" s="9">
        <v>757189.6</v>
      </c>
      <c r="F11" s="9">
        <f t="shared" ref="F11:F44" si="1">SUM(E11/D11*100)</f>
        <v>107.4735907558952</v>
      </c>
      <c r="G11" s="9">
        <v>769444.8</v>
      </c>
      <c r="H11" s="9">
        <f t="shared" ref="H11:J44" si="2">SUM(G11/E11)*100</f>
        <v>101.61851140057921</v>
      </c>
      <c r="I11" s="9">
        <v>783496.4</v>
      </c>
      <c r="J11" s="56">
        <f t="shared" ref="J11:J44" si="3">SUM(I11/G11*100)</f>
        <v>101.8261998781459</v>
      </c>
    </row>
    <row r="12" spans="1:12" ht="37.5" customHeight="1" outlineLevel="1">
      <c r="A12" s="8">
        <v>10300</v>
      </c>
      <c r="B12" s="19" t="s">
        <v>13</v>
      </c>
      <c r="C12" s="51">
        <f>SUM(C13)</f>
        <v>13916.6</v>
      </c>
      <c r="D12" s="51">
        <f>SUM(D13)</f>
        <v>11550</v>
      </c>
      <c r="E12" s="51">
        <f>SUM(E13)</f>
        <v>11094</v>
      </c>
      <c r="F12" s="13">
        <f t="shared" si="1"/>
        <v>96.05194805194806</v>
      </c>
      <c r="G12" s="51">
        <f>SUM(G13)</f>
        <v>12105.4</v>
      </c>
      <c r="H12" s="13">
        <f t="shared" si="2"/>
        <v>109.11663962502254</v>
      </c>
      <c r="I12" s="51">
        <f>SUM(I13)</f>
        <v>12344.1</v>
      </c>
      <c r="J12" s="55">
        <f t="shared" si="3"/>
        <v>101.97184727476993</v>
      </c>
    </row>
    <row r="13" spans="1:12" ht="32.25" customHeight="1" outlineLevel="1">
      <c r="A13" s="5">
        <v>10302</v>
      </c>
      <c r="B13" s="20" t="s">
        <v>40</v>
      </c>
      <c r="C13" s="52">
        <v>13916.6</v>
      </c>
      <c r="D13" s="52">
        <v>11550</v>
      </c>
      <c r="E13" s="52">
        <v>11094</v>
      </c>
      <c r="F13" s="9">
        <f t="shared" si="1"/>
        <v>96.05194805194806</v>
      </c>
      <c r="G13" s="52">
        <v>12105.4</v>
      </c>
      <c r="H13" s="9">
        <f t="shared" si="2"/>
        <v>109.11663962502254</v>
      </c>
      <c r="I13" s="52">
        <v>12344.1</v>
      </c>
      <c r="J13" s="56">
        <f t="shared" si="3"/>
        <v>101.97184727476993</v>
      </c>
    </row>
    <row r="14" spans="1:12" outlineLevel="1">
      <c r="A14" s="8">
        <v>10500</v>
      </c>
      <c r="B14" s="19" t="s">
        <v>14</v>
      </c>
      <c r="C14" s="51">
        <f>SUM(C15:C18)</f>
        <v>141684</v>
      </c>
      <c r="D14" s="51">
        <f>SUM(D15:D18)</f>
        <v>141061.29999999999</v>
      </c>
      <c r="E14" s="51">
        <f>SUM(E15:E18)</f>
        <v>141874.79999999999</v>
      </c>
      <c r="F14" s="13">
        <f t="shared" si="1"/>
        <v>100.57669963342177</v>
      </c>
      <c r="G14" s="51">
        <f>SUM(G15:G18)</f>
        <v>142582.9</v>
      </c>
      <c r="H14" s="13">
        <f t="shared" si="2"/>
        <v>100.49910202516585</v>
      </c>
      <c r="I14" s="51">
        <f>SUM(I15:I18)</f>
        <v>144930.19999999998</v>
      </c>
      <c r="J14" s="55">
        <f t="shared" si="3"/>
        <v>101.64627034518163</v>
      </c>
    </row>
    <row r="15" spans="1:12" ht="30" outlineLevel="1">
      <c r="A15" s="5">
        <v>10501</v>
      </c>
      <c r="B15" s="21" t="s">
        <v>15</v>
      </c>
      <c r="C15" s="53">
        <v>85918.6</v>
      </c>
      <c r="D15" s="53">
        <v>94000</v>
      </c>
      <c r="E15" s="53">
        <v>92400</v>
      </c>
      <c r="F15" s="9">
        <f t="shared" si="1"/>
        <v>98.297872340425528</v>
      </c>
      <c r="G15" s="53">
        <v>93940</v>
      </c>
      <c r="H15" s="9">
        <f t="shared" si="2"/>
        <v>101.66666666666666</v>
      </c>
      <c r="I15" s="53">
        <v>96110.8</v>
      </c>
      <c r="J15" s="56">
        <f t="shared" si="3"/>
        <v>102.31083670427934</v>
      </c>
    </row>
    <row r="16" spans="1:12" ht="29.25" customHeight="1" outlineLevel="1">
      <c r="A16" s="5">
        <v>10502</v>
      </c>
      <c r="B16" s="21" t="s">
        <v>16</v>
      </c>
      <c r="C16" s="54">
        <v>47212</v>
      </c>
      <c r="D16" s="54">
        <v>41000</v>
      </c>
      <c r="E16" s="54">
        <v>41000</v>
      </c>
      <c r="F16" s="9">
        <f t="shared" si="1"/>
        <v>100</v>
      </c>
      <c r="G16" s="54">
        <v>40000</v>
      </c>
      <c r="H16" s="9">
        <f t="shared" si="2"/>
        <v>97.560975609756099</v>
      </c>
      <c r="I16" s="54">
        <v>40000</v>
      </c>
      <c r="J16" s="56">
        <f t="shared" si="3"/>
        <v>100</v>
      </c>
    </row>
    <row r="17" spans="1:10" ht="17.25" customHeight="1" outlineLevel="1">
      <c r="A17" s="5">
        <v>10503</v>
      </c>
      <c r="B17" s="18" t="s">
        <v>17</v>
      </c>
      <c r="C17" s="53">
        <v>313.39999999999998</v>
      </c>
      <c r="D17" s="53">
        <v>61.3</v>
      </c>
      <c r="E17" s="53">
        <v>70</v>
      </c>
      <c r="F17" s="9">
        <f t="shared" si="1"/>
        <v>114.19249592169658</v>
      </c>
      <c r="G17" s="53">
        <v>70</v>
      </c>
      <c r="H17" s="9">
        <f t="shared" si="2"/>
        <v>100</v>
      </c>
      <c r="I17" s="53">
        <v>75</v>
      </c>
      <c r="J17" s="56">
        <f t="shared" si="3"/>
        <v>107.14285714285714</v>
      </c>
    </row>
    <row r="18" spans="1:10" ht="32.25" customHeight="1" outlineLevel="1">
      <c r="A18" s="5">
        <v>10504</v>
      </c>
      <c r="B18" s="18" t="s">
        <v>41</v>
      </c>
      <c r="C18" s="53">
        <v>8240</v>
      </c>
      <c r="D18" s="53">
        <v>6000</v>
      </c>
      <c r="E18" s="53">
        <v>8404.7999999999993</v>
      </c>
      <c r="F18" s="9">
        <f t="shared" si="1"/>
        <v>140.07999999999998</v>
      </c>
      <c r="G18" s="53">
        <v>8572.9</v>
      </c>
      <c r="H18" s="9">
        <f t="shared" si="2"/>
        <v>102.00004759185228</v>
      </c>
      <c r="I18" s="53">
        <v>8744.4</v>
      </c>
      <c r="J18" s="56">
        <f t="shared" si="3"/>
        <v>102.00048991589776</v>
      </c>
    </row>
    <row r="19" spans="1:10" outlineLevel="1">
      <c r="A19" s="8">
        <v>10600</v>
      </c>
      <c r="B19" s="22" t="s">
        <v>18</v>
      </c>
      <c r="C19" s="6">
        <f>SUM(C20:C21)</f>
        <v>35694.699999999997</v>
      </c>
      <c r="D19" s="6">
        <f>SUM(D20:D21)</f>
        <v>43955</v>
      </c>
      <c r="E19" s="6">
        <f>SUM(E20:E21)</f>
        <v>51520</v>
      </c>
      <c r="F19" s="13">
        <f t="shared" si="1"/>
        <v>117.2107837561142</v>
      </c>
      <c r="G19" s="6">
        <f>SUM(G20:G21)</f>
        <v>51796</v>
      </c>
      <c r="H19" s="13">
        <f t="shared" si="2"/>
        <v>100.53571428571428</v>
      </c>
      <c r="I19" s="6">
        <f>SUM(I20:I21)</f>
        <v>52307.5</v>
      </c>
      <c r="J19" s="55">
        <f t="shared" si="3"/>
        <v>100.98752799443973</v>
      </c>
    </row>
    <row r="20" spans="1:10" ht="15.75" outlineLevel="1">
      <c r="A20" s="5">
        <v>10601</v>
      </c>
      <c r="B20" s="18" t="s">
        <v>19</v>
      </c>
      <c r="C20" s="53">
        <v>11701.7</v>
      </c>
      <c r="D20" s="53">
        <v>13955</v>
      </c>
      <c r="E20" s="53">
        <v>13800</v>
      </c>
      <c r="F20" s="9">
        <f t="shared" si="1"/>
        <v>98.889286993908996</v>
      </c>
      <c r="G20" s="53">
        <v>14076</v>
      </c>
      <c r="H20" s="9">
        <f t="shared" si="2"/>
        <v>102</v>
      </c>
      <c r="I20" s="53">
        <v>14357.5</v>
      </c>
      <c r="J20" s="56">
        <f t="shared" si="3"/>
        <v>101.99985791418015</v>
      </c>
    </row>
    <row r="21" spans="1:10" ht="15.75" outlineLevel="1">
      <c r="A21" s="5">
        <v>10606</v>
      </c>
      <c r="B21" s="18" t="s">
        <v>20</v>
      </c>
      <c r="C21" s="53">
        <v>23993</v>
      </c>
      <c r="D21" s="53">
        <v>30000</v>
      </c>
      <c r="E21" s="53">
        <v>37720</v>
      </c>
      <c r="F21" s="9">
        <f t="shared" si="1"/>
        <v>125.73333333333335</v>
      </c>
      <c r="G21" s="53">
        <v>37720</v>
      </c>
      <c r="H21" s="9">
        <f t="shared" si="2"/>
        <v>100</v>
      </c>
      <c r="I21" s="53">
        <v>37950</v>
      </c>
      <c r="J21" s="56">
        <f t="shared" si="3"/>
        <v>100.60975609756098</v>
      </c>
    </row>
    <row r="22" spans="1:10" ht="15.75" outlineLevel="1">
      <c r="A22" s="8">
        <v>10800</v>
      </c>
      <c r="B22" s="23" t="s">
        <v>21</v>
      </c>
      <c r="C22" s="6">
        <v>8586.6</v>
      </c>
      <c r="D22" s="6">
        <v>9036</v>
      </c>
      <c r="E22" s="6">
        <v>8826.2000000000007</v>
      </c>
      <c r="F22" s="13">
        <f t="shared" si="1"/>
        <v>97.678176184152292</v>
      </c>
      <c r="G22" s="6">
        <v>9027.7999999999993</v>
      </c>
      <c r="H22" s="13">
        <f t="shared" si="2"/>
        <v>102.28410867644058</v>
      </c>
      <c r="I22" s="6">
        <v>9227.7999999999993</v>
      </c>
      <c r="J22" s="55">
        <f t="shared" si="3"/>
        <v>102.21537916214361</v>
      </c>
    </row>
    <row r="23" spans="1:10" ht="36" customHeight="1" outlineLevel="1">
      <c r="A23" s="8">
        <v>10900</v>
      </c>
      <c r="B23" s="24" t="s">
        <v>22</v>
      </c>
      <c r="C23" s="6">
        <v>0</v>
      </c>
      <c r="D23" s="6">
        <v>0</v>
      </c>
      <c r="E23" s="6">
        <v>0</v>
      </c>
      <c r="F23" s="13">
        <v>0</v>
      </c>
      <c r="G23" s="6">
        <v>0</v>
      </c>
      <c r="H23" s="13">
        <v>0</v>
      </c>
      <c r="I23" s="6">
        <v>0</v>
      </c>
      <c r="J23" s="55">
        <v>0</v>
      </c>
    </row>
    <row r="24" spans="1:10" ht="48.75" customHeight="1" outlineLevel="1">
      <c r="A24" s="8">
        <v>11100</v>
      </c>
      <c r="B24" s="16" t="s">
        <v>23</v>
      </c>
      <c r="C24" s="6">
        <f>SUM(C25:C29)</f>
        <v>240284.69999999998</v>
      </c>
      <c r="D24" s="6">
        <f>SUM(D25:D29)</f>
        <v>250201.60000000001</v>
      </c>
      <c r="E24" s="6">
        <f>SUM(E25:E29)</f>
        <v>222309</v>
      </c>
      <c r="F24" s="13">
        <f t="shared" si="1"/>
        <v>88.851949787691211</v>
      </c>
      <c r="G24" s="6">
        <f>SUM(G25:G29)</f>
        <v>222309</v>
      </c>
      <c r="H24" s="13">
        <f t="shared" si="2"/>
        <v>100</v>
      </c>
      <c r="I24" s="6">
        <f>SUM(I25:I29)</f>
        <v>222309</v>
      </c>
      <c r="J24" s="55">
        <f t="shared" si="3"/>
        <v>100</v>
      </c>
    </row>
    <row r="25" spans="1:10" ht="47.25" customHeight="1" outlineLevel="1">
      <c r="A25" s="5">
        <v>11101</v>
      </c>
      <c r="B25" s="20" t="s">
        <v>24</v>
      </c>
      <c r="C25" s="53">
        <v>205.8</v>
      </c>
      <c r="D25" s="53">
        <v>842.6</v>
      </c>
      <c r="E25" s="53">
        <v>206</v>
      </c>
      <c r="F25" s="9">
        <f t="shared" si="1"/>
        <v>24.448136719677187</v>
      </c>
      <c r="G25" s="53">
        <v>206</v>
      </c>
      <c r="H25" s="9">
        <f t="shared" si="2"/>
        <v>100</v>
      </c>
      <c r="I25" s="53">
        <v>206</v>
      </c>
      <c r="J25" s="9">
        <f t="shared" si="2"/>
        <v>100</v>
      </c>
    </row>
    <row r="26" spans="1:10" ht="44.25" customHeight="1" outlineLevel="1">
      <c r="A26" s="5">
        <v>11103</v>
      </c>
      <c r="B26" s="20" t="s">
        <v>25</v>
      </c>
      <c r="C26" s="53">
        <v>0</v>
      </c>
      <c r="D26" s="53">
        <v>1</v>
      </c>
      <c r="E26" s="53">
        <v>0</v>
      </c>
      <c r="F26" s="9">
        <v>0</v>
      </c>
      <c r="G26" s="53">
        <v>0</v>
      </c>
      <c r="H26" s="9">
        <v>0</v>
      </c>
      <c r="I26" s="53">
        <v>0</v>
      </c>
      <c r="J26" s="56">
        <v>0</v>
      </c>
    </row>
    <row r="27" spans="1:10" ht="91.5" customHeight="1" outlineLevel="1">
      <c r="A27" s="5">
        <v>11105</v>
      </c>
      <c r="B27" s="20" t="s">
        <v>26</v>
      </c>
      <c r="C27" s="53">
        <v>238865.7</v>
      </c>
      <c r="D27" s="53">
        <v>248470</v>
      </c>
      <c r="E27" s="53">
        <v>221287</v>
      </c>
      <c r="F27" s="9">
        <f t="shared" si="1"/>
        <v>89.059846259105726</v>
      </c>
      <c r="G27" s="53">
        <v>221287</v>
      </c>
      <c r="H27" s="9">
        <f t="shared" si="2"/>
        <v>100</v>
      </c>
      <c r="I27" s="53">
        <v>221287</v>
      </c>
      <c r="J27" s="56">
        <f t="shared" si="3"/>
        <v>100</v>
      </c>
    </row>
    <row r="28" spans="1:10" ht="32.25" customHeight="1" outlineLevel="1">
      <c r="A28" s="5">
        <v>11107</v>
      </c>
      <c r="B28" s="20" t="s">
        <v>27</v>
      </c>
      <c r="C28" s="53">
        <v>33.299999999999997</v>
      </c>
      <c r="D28" s="53">
        <v>0</v>
      </c>
      <c r="E28" s="53">
        <v>0</v>
      </c>
      <c r="F28" s="9">
        <v>0</v>
      </c>
      <c r="G28" s="53">
        <v>0</v>
      </c>
      <c r="H28" s="9">
        <v>0</v>
      </c>
      <c r="I28" s="53">
        <v>0</v>
      </c>
      <c r="J28" s="56">
        <v>0</v>
      </c>
    </row>
    <row r="29" spans="1:10" ht="92.25" customHeight="1" outlineLevel="1">
      <c r="A29" s="5">
        <v>11109</v>
      </c>
      <c r="B29" s="20" t="s">
        <v>28</v>
      </c>
      <c r="C29" s="53">
        <v>1179.9000000000001</v>
      </c>
      <c r="D29" s="53">
        <v>888</v>
      </c>
      <c r="E29" s="53">
        <v>816</v>
      </c>
      <c r="F29" s="9">
        <f t="shared" si="1"/>
        <v>91.891891891891902</v>
      </c>
      <c r="G29" s="53">
        <v>816</v>
      </c>
      <c r="H29" s="9">
        <f t="shared" si="2"/>
        <v>100</v>
      </c>
      <c r="I29" s="53">
        <v>816</v>
      </c>
      <c r="J29" s="56">
        <f t="shared" si="3"/>
        <v>100</v>
      </c>
    </row>
    <row r="30" spans="1:10" ht="33" customHeight="1" outlineLevel="1">
      <c r="A30" s="8">
        <v>11200</v>
      </c>
      <c r="B30" s="16" t="s">
        <v>29</v>
      </c>
      <c r="C30" s="6">
        <f>SUM(C31)</f>
        <v>10623.6</v>
      </c>
      <c r="D30" s="6">
        <f>SUM(D31)</f>
        <v>12500</v>
      </c>
      <c r="E30" s="6">
        <f>SUM(E31)</f>
        <v>8428</v>
      </c>
      <c r="F30" s="13">
        <f t="shared" si="1"/>
        <v>67.423999999999992</v>
      </c>
      <c r="G30" s="6">
        <f>SUM(G31)</f>
        <v>8428</v>
      </c>
      <c r="H30" s="13">
        <f t="shared" si="2"/>
        <v>100</v>
      </c>
      <c r="I30" s="6">
        <f>SUM(I31)</f>
        <v>8428</v>
      </c>
      <c r="J30" s="55">
        <f t="shared" si="3"/>
        <v>100</v>
      </c>
    </row>
    <row r="31" spans="1:10" ht="17.25" customHeight="1" outlineLevel="1">
      <c r="A31" s="5">
        <v>11201</v>
      </c>
      <c r="B31" s="14" t="s">
        <v>30</v>
      </c>
      <c r="C31" s="53">
        <v>10623.6</v>
      </c>
      <c r="D31" s="53">
        <v>12500</v>
      </c>
      <c r="E31" s="53">
        <v>8428</v>
      </c>
      <c r="F31" s="9">
        <f t="shared" si="1"/>
        <v>67.423999999999992</v>
      </c>
      <c r="G31" s="53">
        <v>8428</v>
      </c>
      <c r="H31" s="9">
        <f t="shared" si="2"/>
        <v>100</v>
      </c>
      <c r="I31" s="53">
        <v>8428</v>
      </c>
      <c r="J31" s="56">
        <f t="shared" si="3"/>
        <v>100</v>
      </c>
    </row>
    <row r="32" spans="1:10" ht="33" customHeight="1" outlineLevel="1">
      <c r="A32" s="8">
        <v>11300</v>
      </c>
      <c r="B32" s="16" t="s">
        <v>31</v>
      </c>
      <c r="C32" s="6">
        <f>SUM(C33:C34)</f>
        <v>2034.5</v>
      </c>
      <c r="D32" s="6">
        <f>SUM(D33:D34)</f>
        <v>6339.5</v>
      </c>
      <c r="E32" s="6">
        <f>SUM(E33:E34)</f>
        <v>1045</v>
      </c>
      <c r="F32" s="13">
        <f t="shared" si="1"/>
        <v>16.483949838315322</v>
      </c>
      <c r="G32" s="6">
        <f>SUM(G33:G34)</f>
        <v>1036</v>
      </c>
      <c r="H32" s="13">
        <f t="shared" si="2"/>
        <v>99.138755980861248</v>
      </c>
      <c r="I32" s="6">
        <f>SUM(I33:I34)</f>
        <v>1036</v>
      </c>
      <c r="J32" s="55">
        <f t="shared" si="3"/>
        <v>100</v>
      </c>
    </row>
    <row r="33" spans="1:10" ht="17.25" customHeight="1" outlineLevel="1">
      <c r="A33" s="5">
        <v>11301</v>
      </c>
      <c r="B33" s="20" t="s">
        <v>32</v>
      </c>
      <c r="C33" s="53">
        <v>26.1</v>
      </c>
      <c r="D33" s="53">
        <v>1934</v>
      </c>
      <c r="E33" s="53">
        <v>906</v>
      </c>
      <c r="F33" s="9">
        <f t="shared" si="1"/>
        <v>46.845915201654606</v>
      </c>
      <c r="G33" s="53">
        <v>906</v>
      </c>
      <c r="H33" s="9">
        <f t="shared" si="2"/>
        <v>100</v>
      </c>
      <c r="I33" s="53">
        <v>906</v>
      </c>
      <c r="J33" s="56">
        <f t="shared" si="3"/>
        <v>100</v>
      </c>
    </row>
    <row r="34" spans="1:10" ht="18" customHeight="1" outlineLevel="1">
      <c r="A34" s="5">
        <v>11302</v>
      </c>
      <c r="B34" s="20" t="s">
        <v>33</v>
      </c>
      <c r="C34" s="53">
        <v>2008.4</v>
      </c>
      <c r="D34" s="53">
        <v>4405.5</v>
      </c>
      <c r="E34" s="53">
        <v>139</v>
      </c>
      <c r="F34" s="9">
        <f t="shared" si="1"/>
        <v>3.1551469753716943</v>
      </c>
      <c r="G34" s="53">
        <v>130</v>
      </c>
      <c r="H34" s="9">
        <f t="shared" si="2"/>
        <v>93.525179856115102</v>
      </c>
      <c r="I34" s="53">
        <v>130</v>
      </c>
      <c r="J34" s="56">
        <f t="shared" si="3"/>
        <v>100</v>
      </c>
    </row>
    <row r="35" spans="1:10" ht="32.25" customHeight="1" outlineLevel="1">
      <c r="A35" s="8">
        <v>11400</v>
      </c>
      <c r="B35" s="16" t="s">
        <v>34</v>
      </c>
      <c r="C35" s="6">
        <f>SUM(C36:C38)</f>
        <v>55158.100000000006</v>
      </c>
      <c r="D35" s="6">
        <f>SUM(D36:D38)</f>
        <v>67720.3</v>
      </c>
      <c r="E35" s="6">
        <f>SUM(E36:E38)</f>
        <v>86730</v>
      </c>
      <c r="F35" s="13">
        <f t="shared" si="1"/>
        <v>128.07090340710246</v>
      </c>
      <c r="G35" s="6">
        <f>SUM(G36:G38)</f>
        <v>42403</v>
      </c>
      <c r="H35" s="13">
        <f t="shared" si="2"/>
        <v>48.890810561512744</v>
      </c>
      <c r="I35" s="6">
        <f>SUM(I36:I38)</f>
        <v>37770</v>
      </c>
      <c r="J35" s="55">
        <f t="shared" si="3"/>
        <v>89.073886281631019</v>
      </c>
    </row>
    <row r="36" spans="1:10" ht="33" customHeight="1" outlineLevel="1">
      <c r="A36" s="5">
        <v>11401</v>
      </c>
      <c r="B36" s="20" t="s">
        <v>35</v>
      </c>
      <c r="C36" s="53">
        <v>32632.400000000001</v>
      </c>
      <c r="D36" s="53">
        <v>31097</v>
      </c>
      <c r="E36" s="53">
        <v>31702</v>
      </c>
      <c r="F36" s="9">
        <f t="shared" si="1"/>
        <v>101.94552529182879</v>
      </c>
      <c r="G36" s="53">
        <v>31702</v>
      </c>
      <c r="H36" s="9">
        <f t="shared" si="2"/>
        <v>100</v>
      </c>
      <c r="I36" s="53">
        <v>31702</v>
      </c>
      <c r="J36" s="56">
        <f t="shared" si="3"/>
        <v>100</v>
      </c>
    </row>
    <row r="37" spans="1:10" ht="90.75" customHeight="1" outlineLevel="1">
      <c r="A37" s="5">
        <v>11402</v>
      </c>
      <c r="B37" s="14" t="s">
        <v>36</v>
      </c>
      <c r="C37" s="53">
        <v>2903.3</v>
      </c>
      <c r="D37" s="53">
        <v>24327.599999999999</v>
      </c>
      <c r="E37" s="53">
        <v>40370</v>
      </c>
      <c r="F37" s="9">
        <f t="shared" si="1"/>
        <v>165.94320853680594</v>
      </c>
      <c r="G37" s="53">
        <v>45</v>
      </c>
      <c r="H37" s="9">
        <f t="shared" si="2"/>
        <v>0.1114689125588308</v>
      </c>
      <c r="I37" s="53">
        <v>0</v>
      </c>
      <c r="J37" s="56">
        <f t="shared" si="3"/>
        <v>0</v>
      </c>
    </row>
    <row r="38" spans="1:10" ht="30.75" customHeight="1" outlineLevel="1">
      <c r="A38" s="5">
        <v>11406</v>
      </c>
      <c r="B38" s="14" t="s">
        <v>44</v>
      </c>
      <c r="C38" s="53">
        <v>19622.400000000001</v>
      </c>
      <c r="D38" s="53">
        <v>12295.7</v>
      </c>
      <c r="E38" s="53">
        <v>14658</v>
      </c>
      <c r="F38" s="9">
        <f t="shared" si="1"/>
        <v>119.21240758964515</v>
      </c>
      <c r="G38" s="53">
        <v>10656</v>
      </c>
      <c r="H38" s="9">
        <f t="shared" si="2"/>
        <v>72.697503069995904</v>
      </c>
      <c r="I38" s="53">
        <v>6068</v>
      </c>
      <c r="J38" s="56">
        <f t="shared" si="3"/>
        <v>56.944444444444443</v>
      </c>
    </row>
    <row r="39" spans="1:10" ht="16.5" customHeight="1" outlineLevel="1">
      <c r="A39" s="8">
        <v>11600</v>
      </c>
      <c r="B39" s="16" t="s">
        <v>37</v>
      </c>
      <c r="C39" s="6">
        <v>13622.4</v>
      </c>
      <c r="D39" s="6">
        <v>12500</v>
      </c>
      <c r="E39" s="6">
        <v>8410.7999999999993</v>
      </c>
      <c r="F39" s="13">
        <f t="shared" si="1"/>
        <v>67.286399999999986</v>
      </c>
      <c r="G39" s="6">
        <v>8030.3</v>
      </c>
      <c r="H39" s="13">
        <f t="shared" si="2"/>
        <v>95.476054596471215</v>
      </c>
      <c r="I39" s="6">
        <v>10564.6</v>
      </c>
      <c r="J39" s="55">
        <f t="shared" si="3"/>
        <v>131.55921945630925</v>
      </c>
    </row>
    <row r="40" spans="1:10" ht="18" customHeight="1" outlineLevel="1">
      <c r="A40" s="8">
        <v>11700</v>
      </c>
      <c r="B40" s="15" t="s">
        <v>38</v>
      </c>
      <c r="C40" s="6">
        <f>SUM(C41:C42)</f>
        <v>3979.2000000000003</v>
      </c>
      <c r="D40" s="6">
        <f>SUM(D41:D42)</f>
        <v>-485.5</v>
      </c>
      <c r="E40" s="6">
        <f>SUM(E41:E42)</f>
        <v>0</v>
      </c>
      <c r="F40" s="13">
        <f t="shared" si="1"/>
        <v>0</v>
      </c>
      <c r="G40" s="6">
        <f>SUM(G41:G42)</f>
        <v>0</v>
      </c>
      <c r="H40" s="13">
        <v>0</v>
      </c>
      <c r="I40" s="6">
        <f>SUM(I41:I42)</f>
        <v>0</v>
      </c>
      <c r="J40" s="55">
        <v>0</v>
      </c>
    </row>
    <row r="41" spans="1:10" ht="21.75" customHeight="1" outlineLevel="1">
      <c r="A41" s="5">
        <v>11701</v>
      </c>
      <c r="B41" s="14" t="s">
        <v>42</v>
      </c>
      <c r="C41" s="53">
        <v>201.4</v>
      </c>
      <c r="D41" s="53">
        <v>-512.1</v>
      </c>
      <c r="E41" s="53">
        <v>0</v>
      </c>
      <c r="F41" s="9">
        <v>0</v>
      </c>
      <c r="G41" s="53">
        <v>0</v>
      </c>
      <c r="H41" s="9">
        <v>0</v>
      </c>
      <c r="I41" s="53">
        <v>0</v>
      </c>
      <c r="J41" s="56">
        <v>0</v>
      </c>
    </row>
    <row r="42" spans="1:10" ht="15.75" outlineLevel="1">
      <c r="A42" s="5">
        <v>11705</v>
      </c>
      <c r="B42" s="17" t="s">
        <v>43</v>
      </c>
      <c r="C42" s="53">
        <v>3777.8</v>
      </c>
      <c r="D42" s="53">
        <v>26.6</v>
      </c>
      <c r="E42" s="53">
        <v>0</v>
      </c>
      <c r="F42" s="9">
        <f t="shared" si="1"/>
        <v>0</v>
      </c>
      <c r="G42" s="53">
        <v>0</v>
      </c>
      <c r="H42" s="9">
        <v>0</v>
      </c>
      <c r="I42" s="53">
        <v>0</v>
      </c>
      <c r="J42" s="56">
        <v>0</v>
      </c>
    </row>
    <row r="43" spans="1:10" ht="16.5" customHeight="1" outlineLevel="1">
      <c r="A43" s="8">
        <v>20000</v>
      </c>
      <c r="B43" s="16" t="s">
        <v>2</v>
      </c>
      <c r="C43" s="6">
        <v>2800904.1</v>
      </c>
      <c r="D43" s="6">
        <v>3131394.3</v>
      </c>
      <c r="E43" s="6">
        <v>2695705.5</v>
      </c>
      <c r="F43" s="13">
        <f t="shared" si="1"/>
        <v>86.086428017065757</v>
      </c>
      <c r="G43" s="6">
        <v>2206240.1</v>
      </c>
      <c r="H43" s="13">
        <f t="shared" si="2"/>
        <v>81.842771771619709</v>
      </c>
      <c r="I43" s="6">
        <v>2194546.7999999998</v>
      </c>
      <c r="J43" s="55">
        <f t="shared" si="3"/>
        <v>99.469989689698764</v>
      </c>
    </row>
    <row r="44" spans="1:10" ht="18" customHeight="1">
      <c r="A44" s="5"/>
      <c r="B44" s="33" t="s">
        <v>39</v>
      </c>
      <c r="C44" s="6">
        <f>SUM(C9+C43)</f>
        <v>4018376.2</v>
      </c>
      <c r="D44" s="6">
        <f>SUM(D9+D43)</f>
        <v>4390308</v>
      </c>
      <c r="E44" s="6">
        <f>SUM(E9+E43)</f>
        <v>3993132.9</v>
      </c>
      <c r="F44" s="13">
        <f t="shared" si="1"/>
        <v>90.953365914190982</v>
      </c>
      <c r="G44" s="6">
        <f>SUM(G9+G43)</f>
        <v>3473403.3000000003</v>
      </c>
      <c r="H44" s="13">
        <f t="shared" si="2"/>
        <v>86.984415169352374</v>
      </c>
      <c r="I44" s="6">
        <f>SUM(I9+I43)</f>
        <v>3476960.4</v>
      </c>
      <c r="J44" s="55">
        <f t="shared" si="3"/>
        <v>100.10240964531818</v>
      </c>
    </row>
    <row r="45" spans="1:10" ht="15.75">
      <c r="A45" s="34"/>
      <c r="B45" s="35" t="s">
        <v>45</v>
      </c>
      <c r="C45" s="45">
        <f>SUM(C46+C55+C59+C67+C72+C74+C80+C83+C85+C90+C94+C97)</f>
        <v>4098025.0999999996</v>
      </c>
      <c r="D45" s="45">
        <f t="shared" ref="D45:I45" si="4">SUM(D46+D55+D59+D67+D72+D74+D80+D83+D85+D90+D94+D97)</f>
        <v>4618054.0999999996</v>
      </c>
      <c r="E45" s="45">
        <f t="shared" si="4"/>
        <v>4118675.9</v>
      </c>
      <c r="F45" s="45">
        <v>89.5</v>
      </c>
      <c r="G45" s="45">
        <f t="shared" si="4"/>
        <v>3595847.4999999995</v>
      </c>
      <c r="H45" s="45">
        <v>98.3</v>
      </c>
      <c r="I45" s="45">
        <f t="shared" si="4"/>
        <v>3600841.0999999996</v>
      </c>
      <c r="J45" s="45">
        <v>93.8</v>
      </c>
    </row>
    <row r="46" spans="1:10" ht="15.75">
      <c r="A46" s="36" t="s">
        <v>110</v>
      </c>
      <c r="B46" s="35" t="s">
        <v>46</v>
      </c>
      <c r="C46" s="45">
        <f>SUM(C47:C54)</f>
        <v>369910.4</v>
      </c>
      <c r="D46" s="45">
        <f t="shared" ref="D46:I46" si="5">SUM(D47:D54)</f>
        <v>406900.19999999995</v>
      </c>
      <c r="E46" s="45">
        <f t="shared" si="5"/>
        <v>406425.1</v>
      </c>
      <c r="F46" s="47">
        <f>SUM(E46)/D46*100</f>
        <v>99.883239182482583</v>
      </c>
      <c r="G46" s="45">
        <f t="shared" si="5"/>
        <v>458758.19999999995</v>
      </c>
      <c r="H46" s="47">
        <f>SUM(G46)/E46*100</f>
        <v>112.87644390073348</v>
      </c>
      <c r="I46" s="45">
        <f t="shared" si="5"/>
        <v>508376.10000000003</v>
      </c>
      <c r="J46" s="47">
        <f>SUM(I46/G46*100)</f>
        <v>110.81569768126218</v>
      </c>
    </row>
    <row r="47" spans="1:10" ht="37.5" customHeight="1">
      <c r="A47" s="29" t="s">
        <v>111</v>
      </c>
      <c r="B47" s="25" t="s">
        <v>47</v>
      </c>
      <c r="C47" s="46">
        <v>4297.3</v>
      </c>
      <c r="D47" s="61">
        <v>5129.6000000000004</v>
      </c>
      <c r="E47" s="46">
        <v>4917.6000000000004</v>
      </c>
      <c r="F47" s="47">
        <f>SUM(E47)/D47*100</f>
        <v>95.867124142233322</v>
      </c>
      <c r="G47" s="47">
        <v>4917.6000000000004</v>
      </c>
      <c r="H47" s="47">
        <f>SUM(G47)/E47*100</f>
        <v>100</v>
      </c>
      <c r="I47" s="47">
        <v>4917.6000000000004</v>
      </c>
      <c r="J47" s="47">
        <f>SUM(I47/G47*100)</f>
        <v>100</v>
      </c>
    </row>
    <row r="48" spans="1:10" ht="47.25">
      <c r="A48" s="29" t="s">
        <v>112</v>
      </c>
      <c r="B48" s="25" t="s">
        <v>48</v>
      </c>
      <c r="C48" s="47">
        <v>17520.599999999999</v>
      </c>
      <c r="D48" s="61">
        <v>18183.8</v>
      </c>
      <c r="E48" s="47">
        <v>17929.7</v>
      </c>
      <c r="F48" s="47">
        <f>SUM(E48)/D48*100</f>
        <v>98.602602316347514</v>
      </c>
      <c r="G48" s="47">
        <v>17929.7</v>
      </c>
      <c r="H48" s="47">
        <f t="shared" ref="H48:H100" si="6">SUM(G48)/E48*100</f>
        <v>100</v>
      </c>
      <c r="I48" s="47">
        <v>17929.7</v>
      </c>
      <c r="J48" s="47">
        <f t="shared" ref="J48:J100" si="7">SUM(I48/G48*100)</f>
        <v>100</v>
      </c>
    </row>
    <row r="49" spans="1:10" ht="47.25">
      <c r="A49" s="29" t="s">
        <v>113</v>
      </c>
      <c r="B49" s="25" t="s">
        <v>49</v>
      </c>
      <c r="C49" s="47">
        <v>158759.1</v>
      </c>
      <c r="D49" s="61">
        <v>163074.5</v>
      </c>
      <c r="E49" s="47">
        <v>159066.5</v>
      </c>
      <c r="F49" s="47">
        <f t="shared" ref="F49:F96" si="8">SUM(E49)/D49*100</f>
        <v>97.542227632155857</v>
      </c>
      <c r="G49" s="47">
        <v>159066.5</v>
      </c>
      <c r="H49" s="47">
        <f t="shared" si="6"/>
        <v>100</v>
      </c>
      <c r="I49" s="47">
        <v>159066.5</v>
      </c>
      <c r="J49" s="47">
        <f t="shared" si="7"/>
        <v>100</v>
      </c>
    </row>
    <row r="50" spans="1:10" ht="15.75">
      <c r="A50" s="29" t="s">
        <v>114</v>
      </c>
      <c r="B50" s="25" t="s">
        <v>50</v>
      </c>
      <c r="C50" s="47">
        <v>29.5</v>
      </c>
      <c r="D50" s="61">
        <v>9.3000000000000007</v>
      </c>
      <c r="E50" s="47">
        <v>62</v>
      </c>
      <c r="F50" s="47">
        <f t="shared" si="8"/>
        <v>666.66666666666663</v>
      </c>
      <c r="G50" s="47">
        <v>4.0999999999999996</v>
      </c>
      <c r="H50" s="47">
        <f t="shared" si="6"/>
        <v>6.6129032258064502</v>
      </c>
      <c r="I50" s="47">
        <v>6.7</v>
      </c>
      <c r="J50" s="47">
        <f t="shared" si="7"/>
        <v>163.41463414634148</v>
      </c>
    </row>
    <row r="51" spans="1:10" ht="31.5">
      <c r="A51" s="29" t="s">
        <v>115</v>
      </c>
      <c r="B51" s="25" t="s">
        <v>51</v>
      </c>
      <c r="C51" s="47">
        <v>38697.699999999997</v>
      </c>
      <c r="D51" s="61">
        <v>40923</v>
      </c>
      <c r="E51" s="47">
        <v>39071.199999999997</v>
      </c>
      <c r="F51" s="47">
        <f t="shared" si="8"/>
        <v>95.474916306233652</v>
      </c>
      <c r="G51" s="47">
        <v>39071.199999999997</v>
      </c>
      <c r="H51" s="47">
        <f t="shared" si="6"/>
        <v>100</v>
      </c>
      <c r="I51" s="47">
        <v>39071.199999999997</v>
      </c>
      <c r="J51" s="47">
        <f t="shared" si="7"/>
        <v>100</v>
      </c>
    </row>
    <row r="52" spans="1:10" ht="15.75">
      <c r="A52" s="29" t="s">
        <v>116</v>
      </c>
      <c r="B52" s="25" t="s">
        <v>52</v>
      </c>
      <c r="C52" s="47">
        <v>700</v>
      </c>
      <c r="D52" s="61">
        <v>700</v>
      </c>
      <c r="E52" s="47">
        <v>0</v>
      </c>
      <c r="F52" s="47">
        <f t="shared" si="8"/>
        <v>0</v>
      </c>
      <c r="G52" s="47">
        <v>0</v>
      </c>
      <c r="H52" s="47">
        <v>0</v>
      </c>
      <c r="I52" s="47">
        <v>0</v>
      </c>
      <c r="J52" s="47">
        <v>0</v>
      </c>
    </row>
    <row r="53" spans="1:10" ht="15.75">
      <c r="A53" s="29" t="s">
        <v>117</v>
      </c>
      <c r="B53" s="25" t="s">
        <v>53</v>
      </c>
      <c r="C53" s="47">
        <v>0</v>
      </c>
      <c r="D53" s="61">
        <v>37.5</v>
      </c>
      <c r="E53" s="47">
        <v>2000</v>
      </c>
      <c r="F53" s="47">
        <v>0</v>
      </c>
      <c r="G53" s="47">
        <v>3000</v>
      </c>
      <c r="H53" s="47">
        <f t="shared" si="6"/>
        <v>150</v>
      </c>
      <c r="I53" s="47">
        <v>3000</v>
      </c>
      <c r="J53" s="47">
        <f t="shared" si="7"/>
        <v>100</v>
      </c>
    </row>
    <row r="54" spans="1:10" ht="15.75">
      <c r="A54" s="29" t="s">
        <v>118</v>
      </c>
      <c r="B54" s="25" t="s">
        <v>54</v>
      </c>
      <c r="C54" s="47">
        <v>149906.20000000001</v>
      </c>
      <c r="D54" s="61">
        <v>178842.5</v>
      </c>
      <c r="E54" s="47">
        <v>183378.1</v>
      </c>
      <c r="F54" s="47">
        <f t="shared" si="8"/>
        <v>102.53608622111634</v>
      </c>
      <c r="G54" s="47">
        <v>234769.1</v>
      </c>
      <c r="H54" s="47">
        <f t="shared" si="6"/>
        <v>128.02461144487808</v>
      </c>
      <c r="I54" s="47">
        <v>284384.40000000002</v>
      </c>
      <c r="J54" s="47">
        <f t="shared" si="7"/>
        <v>121.13365856068793</v>
      </c>
    </row>
    <row r="55" spans="1:10" ht="15.75">
      <c r="A55" s="30" t="s">
        <v>119</v>
      </c>
      <c r="B55" s="27" t="s">
        <v>55</v>
      </c>
      <c r="C55" s="48">
        <f>SUM(C56:C58)</f>
        <v>46143.6</v>
      </c>
      <c r="D55" s="48">
        <f t="shared" ref="D55:I55" si="9">SUM(D56:D58)</f>
        <v>44405.200000000004</v>
      </c>
      <c r="E55" s="48">
        <f t="shared" si="9"/>
        <v>42486.700000000004</v>
      </c>
      <c r="F55" s="47">
        <f t="shared" si="8"/>
        <v>95.679560051525499</v>
      </c>
      <c r="G55" s="48">
        <f t="shared" si="9"/>
        <v>44187.6</v>
      </c>
      <c r="H55" s="47">
        <f t="shared" si="6"/>
        <v>104.00337046652245</v>
      </c>
      <c r="I55" s="48">
        <f t="shared" si="9"/>
        <v>44148.6</v>
      </c>
      <c r="J55" s="47">
        <f t="shared" si="7"/>
        <v>99.911739945142983</v>
      </c>
    </row>
    <row r="56" spans="1:10" ht="15.75">
      <c r="A56" s="31" t="s">
        <v>120</v>
      </c>
      <c r="B56" s="25" t="s">
        <v>56</v>
      </c>
      <c r="C56" s="47">
        <v>7085.6</v>
      </c>
      <c r="D56" s="61">
        <v>8167.8</v>
      </c>
      <c r="E56" s="47">
        <v>6931.8</v>
      </c>
      <c r="F56" s="47">
        <f t="shared" si="8"/>
        <v>84.867406155880403</v>
      </c>
      <c r="G56" s="47">
        <v>6951</v>
      </c>
      <c r="H56" s="47">
        <f t="shared" si="6"/>
        <v>100.27698433307366</v>
      </c>
      <c r="I56" s="47">
        <v>6912</v>
      </c>
      <c r="J56" s="47">
        <f t="shared" si="7"/>
        <v>99.438929650410017</v>
      </c>
    </row>
    <row r="57" spans="1:10" ht="31.5">
      <c r="A57" s="31" t="s">
        <v>121</v>
      </c>
      <c r="B57" s="25" t="s">
        <v>57</v>
      </c>
      <c r="C57" s="47">
        <v>38770.1</v>
      </c>
      <c r="D57" s="61">
        <v>35252.800000000003</v>
      </c>
      <c r="E57" s="47">
        <v>35311.300000000003</v>
      </c>
      <c r="F57" s="47">
        <f t="shared" si="8"/>
        <v>100.16594426542005</v>
      </c>
      <c r="G57" s="47">
        <v>36993</v>
      </c>
      <c r="H57" s="47">
        <f t="shared" si="6"/>
        <v>104.76249812383006</v>
      </c>
      <c r="I57" s="47">
        <v>36993</v>
      </c>
      <c r="J57" s="47">
        <f t="shared" si="7"/>
        <v>100</v>
      </c>
    </row>
    <row r="58" spans="1:10" ht="31.5">
      <c r="A58" s="31" t="s">
        <v>122</v>
      </c>
      <c r="B58" s="25" t="s">
        <v>58</v>
      </c>
      <c r="C58" s="47">
        <v>287.89999999999998</v>
      </c>
      <c r="D58" s="61">
        <v>984.6</v>
      </c>
      <c r="E58" s="47">
        <v>243.6</v>
      </c>
      <c r="F58" s="47">
        <f t="shared" si="8"/>
        <v>24.741011578305912</v>
      </c>
      <c r="G58" s="47">
        <v>243.6</v>
      </c>
      <c r="H58" s="47">
        <f t="shared" si="6"/>
        <v>100</v>
      </c>
      <c r="I58" s="47">
        <v>243.6</v>
      </c>
      <c r="J58" s="47">
        <f t="shared" si="7"/>
        <v>100</v>
      </c>
    </row>
    <row r="59" spans="1:10" ht="15.75">
      <c r="A59" s="30" t="s">
        <v>123</v>
      </c>
      <c r="B59" s="27" t="s">
        <v>59</v>
      </c>
      <c r="C59" s="48">
        <f>SUM(C60:C66)</f>
        <v>511808.1</v>
      </c>
      <c r="D59" s="48">
        <f t="shared" ref="D59:I59" si="10">SUM(D60:D66)</f>
        <v>640022.9</v>
      </c>
      <c r="E59" s="48">
        <f t="shared" si="10"/>
        <v>429767.8</v>
      </c>
      <c r="F59" s="47">
        <f t="shared" si="8"/>
        <v>67.148816081424584</v>
      </c>
      <c r="G59" s="48">
        <f t="shared" si="10"/>
        <v>372417.6</v>
      </c>
      <c r="H59" s="47">
        <f t="shared" si="6"/>
        <v>86.655538176661906</v>
      </c>
      <c r="I59" s="48">
        <f t="shared" si="10"/>
        <v>374201</v>
      </c>
      <c r="J59" s="47">
        <f t="shared" si="7"/>
        <v>100.47887103079984</v>
      </c>
    </row>
    <row r="60" spans="1:10" ht="15.75">
      <c r="A60" s="31" t="s">
        <v>124</v>
      </c>
      <c r="B60" s="25" t="s">
        <v>60</v>
      </c>
      <c r="C60" s="47">
        <v>3398</v>
      </c>
      <c r="D60" s="61">
        <v>2629.5</v>
      </c>
      <c r="E60" s="47">
        <v>2858.9</v>
      </c>
      <c r="F60" s="47">
        <f t="shared" si="8"/>
        <v>108.72409203270583</v>
      </c>
      <c r="G60" s="47">
        <v>3034.8</v>
      </c>
      <c r="H60" s="47">
        <f t="shared" si="6"/>
        <v>106.15271607961103</v>
      </c>
      <c r="I60" s="47">
        <v>3110.1</v>
      </c>
      <c r="J60" s="47">
        <f t="shared" si="7"/>
        <v>102.48121787267695</v>
      </c>
    </row>
    <row r="61" spans="1:10" ht="15.75">
      <c r="A61" s="31" t="s">
        <v>125</v>
      </c>
      <c r="B61" s="25" t="s">
        <v>61</v>
      </c>
      <c r="C61" s="47">
        <v>7883</v>
      </c>
      <c r="D61" s="61">
        <v>5124.6000000000004</v>
      </c>
      <c r="E61" s="47">
        <v>3886</v>
      </c>
      <c r="F61" s="47">
        <f t="shared" si="8"/>
        <v>75.830308707021032</v>
      </c>
      <c r="G61" s="47">
        <v>3656</v>
      </c>
      <c r="H61" s="47">
        <f t="shared" si="6"/>
        <v>94.081317550180131</v>
      </c>
      <c r="I61" s="47">
        <v>3656</v>
      </c>
      <c r="J61" s="47">
        <f t="shared" si="7"/>
        <v>100</v>
      </c>
    </row>
    <row r="62" spans="1:10" ht="15.75" customHeight="1">
      <c r="A62" s="31" t="s">
        <v>126</v>
      </c>
      <c r="B62" s="25" t="s">
        <v>62</v>
      </c>
      <c r="C62" s="47">
        <v>0</v>
      </c>
      <c r="D62" s="47">
        <v>189</v>
      </c>
      <c r="E62" s="47">
        <v>200</v>
      </c>
      <c r="F62" s="47">
        <v>0</v>
      </c>
      <c r="G62" s="47">
        <v>200</v>
      </c>
      <c r="H62" s="47">
        <f t="shared" si="6"/>
        <v>100</v>
      </c>
      <c r="I62" s="47">
        <v>200</v>
      </c>
      <c r="J62" s="47">
        <f t="shared" si="7"/>
        <v>100</v>
      </c>
    </row>
    <row r="63" spans="1:10" ht="15.75">
      <c r="A63" s="31" t="s">
        <v>127</v>
      </c>
      <c r="B63" s="25" t="s">
        <v>63</v>
      </c>
      <c r="C63" s="47">
        <v>9427.6</v>
      </c>
      <c r="D63" s="61">
        <v>7800</v>
      </c>
      <c r="E63" s="47">
        <v>7500</v>
      </c>
      <c r="F63" s="47">
        <f t="shared" si="8"/>
        <v>96.15384615384616</v>
      </c>
      <c r="G63" s="47">
        <v>7500</v>
      </c>
      <c r="H63" s="47">
        <f t="shared" si="6"/>
        <v>100</v>
      </c>
      <c r="I63" s="47">
        <v>7500</v>
      </c>
      <c r="J63" s="47">
        <f t="shared" si="7"/>
        <v>100</v>
      </c>
    </row>
    <row r="64" spans="1:10" ht="15.75">
      <c r="A64" s="31" t="s">
        <v>128</v>
      </c>
      <c r="B64" s="25" t="s">
        <v>64</v>
      </c>
      <c r="C64" s="47">
        <v>347399.1</v>
      </c>
      <c r="D64" s="61">
        <v>450058.4</v>
      </c>
      <c r="E64" s="47">
        <v>214212.6</v>
      </c>
      <c r="F64" s="47">
        <f t="shared" si="8"/>
        <v>47.596623016035252</v>
      </c>
      <c r="G64" s="47">
        <v>147591.5</v>
      </c>
      <c r="H64" s="47">
        <f t="shared" si="6"/>
        <v>68.899541857014952</v>
      </c>
      <c r="I64" s="47">
        <v>159764.79999999999</v>
      </c>
      <c r="J64" s="47">
        <f t="shared" si="7"/>
        <v>108.24796820955136</v>
      </c>
    </row>
    <row r="65" spans="1:10" ht="15.75">
      <c r="A65" s="31" t="s">
        <v>129</v>
      </c>
      <c r="B65" s="25" t="s">
        <v>65</v>
      </c>
      <c r="C65" s="47">
        <v>25745.9</v>
      </c>
      <c r="D65" s="61">
        <v>34312</v>
      </c>
      <c r="E65" s="47">
        <v>35379.800000000003</v>
      </c>
      <c r="F65" s="47">
        <f t="shared" si="8"/>
        <v>103.11203077640477</v>
      </c>
      <c r="G65" s="47">
        <v>37390.199999999997</v>
      </c>
      <c r="H65" s="47">
        <f t="shared" si="6"/>
        <v>105.68233850954498</v>
      </c>
      <c r="I65" s="47">
        <v>37390.199999999997</v>
      </c>
      <c r="J65" s="47">
        <f t="shared" si="7"/>
        <v>100</v>
      </c>
    </row>
    <row r="66" spans="1:10" ht="15.75">
      <c r="A66" s="31" t="s">
        <v>130</v>
      </c>
      <c r="B66" s="25" t="s">
        <v>66</v>
      </c>
      <c r="C66" s="47">
        <v>117954.5</v>
      </c>
      <c r="D66" s="61">
        <v>139909.4</v>
      </c>
      <c r="E66" s="47">
        <v>165730.5</v>
      </c>
      <c r="F66" s="47">
        <f t="shared" si="8"/>
        <v>118.45558625796409</v>
      </c>
      <c r="G66" s="47">
        <v>173045.1</v>
      </c>
      <c r="H66" s="47">
        <f t="shared" si="6"/>
        <v>104.41355091549231</v>
      </c>
      <c r="I66" s="47">
        <v>162579.9</v>
      </c>
      <c r="J66" s="47">
        <f t="shared" si="7"/>
        <v>93.95232803471464</v>
      </c>
    </row>
    <row r="67" spans="1:10" ht="15.75">
      <c r="A67" s="30" t="s">
        <v>131</v>
      </c>
      <c r="B67" s="27" t="s">
        <v>67</v>
      </c>
      <c r="C67" s="48">
        <f>SUM(C68:C71)</f>
        <v>540948.5</v>
      </c>
      <c r="D67" s="48">
        <f t="shared" ref="D67:I67" si="11">SUM(D68:D71)</f>
        <v>548391.9</v>
      </c>
      <c r="E67" s="48">
        <f t="shared" si="11"/>
        <v>341534.8</v>
      </c>
      <c r="F67" s="47">
        <f t="shared" si="8"/>
        <v>62.279329800458392</v>
      </c>
      <c r="G67" s="48">
        <f t="shared" si="11"/>
        <v>95073.2</v>
      </c>
      <c r="H67" s="47">
        <f t="shared" si="6"/>
        <v>27.837046180945546</v>
      </c>
      <c r="I67" s="48">
        <f t="shared" si="11"/>
        <v>107769.3</v>
      </c>
      <c r="J67" s="47">
        <f t="shared" si="7"/>
        <v>113.35402616089499</v>
      </c>
    </row>
    <row r="68" spans="1:10" ht="15.75">
      <c r="A68" s="31" t="s">
        <v>132</v>
      </c>
      <c r="B68" s="25" t="s">
        <v>68</v>
      </c>
      <c r="C68" s="47">
        <v>291793.2</v>
      </c>
      <c r="D68" s="61">
        <v>409307.4</v>
      </c>
      <c r="E68" s="47">
        <v>55160.5</v>
      </c>
      <c r="F68" s="47">
        <f t="shared" si="8"/>
        <v>13.47654598964006</v>
      </c>
      <c r="G68" s="47">
        <v>35118.199999999997</v>
      </c>
      <c r="H68" s="47">
        <f t="shared" si="6"/>
        <v>63.665485265724563</v>
      </c>
      <c r="I68" s="47">
        <v>47395</v>
      </c>
      <c r="J68" s="47">
        <f t="shared" si="7"/>
        <v>134.95851154102431</v>
      </c>
    </row>
    <row r="69" spans="1:10" ht="15.75">
      <c r="A69" s="31" t="s">
        <v>133</v>
      </c>
      <c r="B69" s="25" t="s">
        <v>69</v>
      </c>
      <c r="C69" s="47">
        <v>150045.29999999999</v>
      </c>
      <c r="D69" s="61">
        <v>77964.3</v>
      </c>
      <c r="E69" s="47">
        <v>215830.1</v>
      </c>
      <c r="F69" s="47">
        <f t="shared" si="8"/>
        <v>276.83196026899492</v>
      </c>
      <c r="G69" s="47">
        <v>14809.8</v>
      </c>
      <c r="H69" s="47">
        <f t="shared" si="6"/>
        <v>6.8617861920093626</v>
      </c>
      <c r="I69" s="47">
        <v>14955.3</v>
      </c>
      <c r="J69" s="47">
        <f t="shared" si="7"/>
        <v>100.98245756188471</v>
      </c>
    </row>
    <row r="70" spans="1:10" ht="15.75">
      <c r="A70" s="31" t="s">
        <v>134</v>
      </c>
      <c r="B70" s="25" t="s">
        <v>70</v>
      </c>
      <c r="C70" s="47">
        <v>99102.5</v>
      </c>
      <c r="D70" s="61">
        <v>61101.2</v>
      </c>
      <c r="E70" s="47">
        <v>70525.2</v>
      </c>
      <c r="F70" s="47">
        <f t="shared" si="8"/>
        <v>115.42359233533874</v>
      </c>
      <c r="G70" s="47">
        <v>45126.2</v>
      </c>
      <c r="H70" s="47">
        <f t="shared" si="6"/>
        <v>63.985922762360111</v>
      </c>
      <c r="I70" s="47">
        <v>45400</v>
      </c>
      <c r="J70" s="47">
        <f t="shared" si="7"/>
        <v>100.6067428677797</v>
      </c>
    </row>
    <row r="71" spans="1:10" ht="15.75">
      <c r="A71" s="31" t="s">
        <v>135</v>
      </c>
      <c r="B71" s="25" t="s">
        <v>71</v>
      </c>
      <c r="C71" s="47">
        <v>7.5</v>
      </c>
      <c r="D71" s="61">
        <v>19</v>
      </c>
      <c r="E71" s="47">
        <v>19</v>
      </c>
      <c r="F71" s="47">
        <f t="shared" si="8"/>
        <v>100</v>
      </c>
      <c r="G71" s="47">
        <v>19</v>
      </c>
      <c r="H71" s="47">
        <f t="shared" si="6"/>
        <v>100</v>
      </c>
      <c r="I71" s="47">
        <v>19</v>
      </c>
      <c r="J71" s="47">
        <f t="shared" si="7"/>
        <v>100</v>
      </c>
    </row>
    <row r="72" spans="1:10" ht="18.75" customHeight="1">
      <c r="A72" s="30" t="s">
        <v>136</v>
      </c>
      <c r="B72" s="27" t="s">
        <v>72</v>
      </c>
      <c r="C72" s="48">
        <f>SUM(C73)</f>
        <v>0</v>
      </c>
      <c r="D72" s="48">
        <f t="shared" ref="D72:I72" si="12">SUM(D73)</f>
        <v>75.599999999999994</v>
      </c>
      <c r="E72" s="48">
        <f t="shared" si="12"/>
        <v>151.1</v>
      </c>
      <c r="F72" s="47">
        <f t="shared" si="8"/>
        <v>199.86772486772489</v>
      </c>
      <c r="G72" s="48">
        <f t="shared" si="12"/>
        <v>151.1</v>
      </c>
      <c r="H72" s="47">
        <f t="shared" si="6"/>
        <v>100</v>
      </c>
      <c r="I72" s="48">
        <f t="shared" si="12"/>
        <v>151.1</v>
      </c>
      <c r="J72" s="47">
        <f t="shared" si="7"/>
        <v>100</v>
      </c>
    </row>
    <row r="73" spans="1:10" ht="16.5" customHeight="1">
      <c r="A73" s="31" t="s">
        <v>137</v>
      </c>
      <c r="B73" s="25" t="s">
        <v>73</v>
      </c>
      <c r="C73" s="47">
        <v>0</v>
      </c>
      <c r="D73" s="47">
        <v>75.599999999999994</v>
      </c>
      <c r="E73" s="47">
        <v>151.1</v>
      </c>
      <c r="F73" s="47">
        <f t="shared" si="8"/>
        <v>199.86772486772489</v>
      </c>
      <c r="G73" s="47">
        <v>151.1</v>
      </c>
      <c r="H73" s="47">
        <f t="shared" si="6"/>
        <v>100</v>
      </c>
      <c r="I73" s="47">
        <v>151.1</v>
      </c>
      <c r="J73" s="47">
        <f t="shared" si="7"/>
        <v>100</v>
      </c>
    </row>
    <row r="74" spans="1:10" ht="15.75">
      <c r="A74" s="30" t="s">
        <v>138</v>
      </c>
      <c r="B74" s="27" t="s">
        <v>74</v>
      </c>
      <c r="C74" s="48">
        <f>SUM(C75:C79)</f>
        <v>2142172.5999999996</v>
      </c>
      <c r="D74" s="48">
        <f t="shared" ref="D74:I74" si="13">SUM(D75:D79)</f>
        <v>2411247.0999999996</v>
      </c>
      <c r="E74" s="48">
        <f t="shared" si="13"/>
        <v>2306168.5</v>
      </c>
      <c r="F74" s="47">
        <f t="shared" si="8"/>
        <v>95.642147169404595</v>
      </c>
      <c r="G74" s="48">
        <f t="shared" si="13"/>
        <v>2231940</v>
      </c>
      <c r="H74" s="47">
        <f t="shared" si="6"/>
        <v>96.781306309577985</v>
      </c>
      <c r="I74" s="48">
        <f t="shared" si="13"/>
        <v>2211488.6</v>
      </c>
      <c r="J74" s="47">
        <f t="shared" si="7"/>
        <v>99.083694006111273</v>
      </c>
    </row>
    <row r="75" spans="1:10" ht="15.75">
      <c r="A75" s="31" t="s">
        <v>139</v>
      </c>
      <c r="B75" s="25" t="s">
        <v>75</v>
      </c>
      <c r="C75" s="47">
        <v>669868.1</v>
      </c>
      <c r="D75" s="61">
        <v>751452.9</v>
      </c>
      <c r="E75" s="47">
        <v>717783.8</v>
      </c>
      <c r="F75" s="47">
        <f t="shared" si="8"/>
        <v>95.519466356440972</v>
      </c>
      <c r="G75" s="47">
        <v>685772.1</v>
      </c>
      <c r="H75" s="47">
        <f t="shared" si="6"/>
        <v>95.540203052785529</v>
      </c>
      <c r="I75" s="47">
        <v>685772.1</v>
      </c>
      <c r="J75" s="47">
        <f t="shared" si="7"/>
        <v>100</v>
      </c>
    </row>
    <row r="76" spans="1:10" ht="15.75">
      <c r="A76" s="31" t="s">
        <v>140</v>
      </c>
      <c r="B76" s="25" t="s">
        <v>76</v>
      </c>
      <c r="C76" s="47">
        <v>1208544.8</v>
      </c>
      <c r="D76" s="61">
        <v>1101404.3999999999</v>
      </c>
      <c r="E76" s="47">
        <v>1026852.8</v>
      </c>
      <c r="F76" s="47">
        <f t="shared" si="8"/>
        <v>93.231223699487686</v>
      </c>
      <c r="G76" s="47">
        <v>992728.7</v>
      </c>
      <c r="H76" s="47">
        <f t="shared" si="6"/>
        <v>96.676826513011392</v>
      </c>
      <c r="I76" s="47">
        <v>984213.1</v>
      </c>
      <c r="J76" s="47">
        <f t="shared" si="7"/>
        <v>99.142202698481469</v>
      </c>
    </row>
    <row r="77" spans="1:10" ht="15.75">
      <c r="A77" s="31" t="s">
        <v>149</v>
      </c>
      <c r="B77" s="25" t="s">
        <v>150</v>
      </c>
      <c r="C77" s="47"/>
      <c r="D77" s="61">
        <v>261761.8</v>
      </c>
      <c r="E77" s="47">
        <v>263965.5</v>
      </c>
      <c r="F77" s="47">
        <f t="shared" si="8"/>
        <v>100.84187226707641</v>
      </c>
      <c r="G77" s="47">
        <v>252187.3</v>
      </c>
      <c r="H77" s="47">
        <f t="shared" si="6"/>
        <v>95.537977500847646</v>
      </c>
      <c r="I77" s="47">
        <v>240551.5</v>
      </c>
      <c r="J77" s="47">
        <f t="shared" si="7"/>
        <v>95.386048385465884</v>
      </c>
    </row>
    <row r="78" spans="1:10" ht="15.75">
      <c r="A78" s="31" t="s">
        <v>141</v>
      </c>
      <c r="B78" s="25" t="s">
        <v>77</v>
      </c>
      <c r="C78" s="47">
        <v>92513.2</v>
      </c>
      <c r="D78" s="61">
        <v>100762.1</v>
      </c>
      <c r="E78" s="47">
        <v>84287.8</v>
      </c>
      <c r="F78" s="47">
        <f t="shared" si="8"/>
        <v>83.65030105565485</v>
      </c>
      <c r="G78" s="47">
        <v>85973.3</v>
      </c>
      <c r="H78" s="47">
        <f t="shared" si="6"/>
        <v>101.99969627870225</v>
      </c>
      <c r="I78" s="47">
        <v>85973.3</v>
      </c>
      <c r="J78" s="47">
        <f t="shared" si="7"/>
        <v>100</v>
      </c>
    </row>
    <row r="79" spans="1:10" ht="15.75">
      <c r="A79" s="31" t="s">
        <v>142</v>
      </c>
      <c r="B79" s="25" t="s">
        <v>78</v>
      </c>
      <c r="C79" s="47">
        <v>171246.5</v>
      </c>
      <c r="D79" s="61">
        <v>195865.9</v>
      </c>
      <c r="E79" s="47">
        <v>213278.6</v>
      </c>
      <c r="F79" s="47">
        <f t="shared" si="8"/>
        <v>108.89011308247123</v>
      </c>
      <c r="G79" s="47">
        <v>215278.6</v>
      </c>
      <c r="H79" s="47">
        <f t="shared" si="6"/>
        <v>100.93774058906988</v>
      </c>
      <c r="I79" s="47">
        <v>214978.6</v>
      </c>
      <c r="J79" s="47">
        <f t="shared" si="7"/>
        <v>99.860645693533868</v>
      </c>
    </row>
    <row r="80" spans="1:10" ht="15.75">
      <c r="A80" s="30" t="s">
        <v>143</v>
      </c>
      <c r="B80" s="27" t="s">
        <v>79</v>
      </c>
      <c r="C80" s="48">
        <f>SUM(C81:C82)</f>
        <v>186208.5</v>
      </c>
      <c r="D80" s="48">
        <f t="shared" ref="D80:I80" si="14">SUM(D81:D82)</f>
        <v>194590.3</v>
      </c>
      <c r="E80" s="48">
        <f t="shared" si="14"/>
        <v>228931.30000000002</v>
      </c>
      <c r="F80" s="47">
        <f t="shared" si="8"/>
        <v>117.6478478115302</v>
      </c>
      <c r="G80" s="48">
        <f t="shared" si="14"/>
        <v>187828.5</v>
      </c>
      <c r="H80" s="47">
        <f t="shared" si="6"/>
        <v>82.045792777134437</v>
      </c>
      <c r="I80" s="48">
        <f t="shared" si="14"/>
        <v>157426.5</v>
      </c>
      <c r="J80" s="47">
        <f t="shared" si="7"/>
        <v>83.813957945679178</v>
      </c>
    </row>
    <row r="81" spans="1:10" ht="15.75">
      <c r="A81" s="31" t="s">
        <v>144</v>
      </c>
      <c r="B81" s="25" t="s">
        <v>80</v>
      </c>
      <c r="C81" s="47">
        <v>186036.4</v>
      </c>
      <c r="D81" s="61">
        <v>194399.4</v>
      </c>
      <c r="E81" s="47">
        <v>228729.2</v>
      </c>
      <c r="F81" s="47">
        <f t="shared" si="8"/>
        <v>117.65941664429008</v>
      </c>
      <c r="G81" s="47">
        <v>187610.2</v>
      </c>
      <c r="H81" s="47">
        <f t="shared" si="6"/>
        <v>82.022846230389476</v>
      </c>
      <c r="I81" s="47">
        <v>157191.9</v>
      </c>
      <c r="J81" s="47">
        <f t="shared" si="7"/>
        <v>83.786435918729353</v>
      </c>
    </row>
    <row r="82" spans="1:10" ht="15.75">
      <c r="A82" s="31" t="s">
        <v>145</v>
      </c>
      <c r="B82" s="25" t="s">
        <v>81</v>
      </c>
      <c r="C82" s="47">
        <v>172.1</v>
      </c>
      <c r="D82" s="61">
        <v>190.9</v>
      </c>
      <c r="E82" s="47">
        <v>202.1</v>
      </c>
      <c r="F82" s="47">
        <f t="shared" si="8"/>
        <v>105.86694604504976</v>
      </c>
      <c r="G82" s="47">
        <v>218.3</v>
      </c>
      <c r="H82" s="47">
        <f t="shared" si="6"/>
        <v>108.01583374567048</v>
      </c>
      <c r="I82" s="47">
        <v>234.6</v>
      </c>
      <c r="J82" s="47">
        <f t="shared" si="7"/>
        <v>107.46678882272103</v>
      </c>
    </row>
    <row r="83" spans="1:10" ht="15.75">
      <c r="A83" s="30" t="s">
        <v>146</v>
      </c>
      <c r="B83" s="27" t="s">
        <v>82</v>
      </c>
      <c r="C83" s="48">
        <f>SUM(C84)</f>
        <v>0</v>
      </c>
      <c r="D83" s="48">
        <f t="shared" ref="D83:I83" si="15">SUM(D84)</f>
        <v>888.3</v>
      </c>
      <c r="E83" s="48">
        <f t="shared" si="15"/>
        <v>888.4</v>
      </c>
      <c r="F83" s="47">
        <f t="shared" si="8"/>
        <v>100.01125745806596</v>
      </c>
      <c r="G83" s="48">
        <f t="shared" si="15"/>
        <v>888.4</v>
      </c>
      <c r="H83" s="47">
        <f t="shared" si="6"/>
        <v>100</v>
      </c>
      <c r="I83" s="48">
        <f t="shared" si="15"/>
        <v>888.4</v>
      </c>
      <c r="J83" s="47">
        <f t="shared" si="7"/>
        <v>100</v>
      </c>
    </row>
    <row r="84" spans="1:10" ht="15.75">
      <c r="A84" s="31" t="s">
        <v>147</v>
      </c>
      <c r="B84" s="25" t="s">
        <v>83</v>
      </c>
      <c r="C84" s="47">
        <v>0</v>
      </c>
      <c r="D84" s="47">
        <v>888.3</v>
      </c>
      <c r="E84" s="47">
        <v>888.4</v>
      </c>
      <c r="F84" s="47">
        <f t="shared" si="8"/>
        <v>100.01125745806596</v>
      </c>
      <c r="G84" s="47">
        <v>888.4</v>
      </c>
      <c r="H84" s="47">
        <f t="shared" si="6"/>
        <v>100</v>
      </c>
      <c r="I84" s="47">
        <v>888.4</v>
      </c>
      <c r="J84" s="47">
        <f t="shared" si="7"/>
        <v>100</v>
      </c>
    </row>
    <row r="85" spans="1:10" ht="15.75">
      <c r="A85" s="26">
        <v>1000</v>
      </c>
      <c r="B85" s="27" t="s">
        <v>84</v>
      </c>
      <c r="C85" s="48">
        <f>SUM(C86:C89)</f>
        <v>233148.79999999999</v>
      </c>
      <c r="D85" s="48">
        <f t="shared" ref="D85:I85" si="16">SUM(D86:D89)</f>
        <v>152628.1</v>
      </c>
      <c r="E85" s="48">
        <f t="shared" si="16"/>
        <v>132635.29999999999</v>
      </c>
      <c r="F85" s="47">
        <f t="shared" si="8"/>
        <v>86.900970397980444</v>
      </c>
      <c r="G85" s="48">
        <f t="shared" si="16"/>
        <v>139182.69999999998</v>
      </c>
      <c r="H85" s="47">
        <f t="shared" si="6"/>
        <v>104.9363932527766</v>
      </c>
      <c r="I85" s="48">
        <f t="shared" si="16"/>
        <v>130971.29999999999</v>
      </c>
      <c r="J85" s="47">
        <f t="shared" si="7"/>
        <v>94.100272519501345</v>
      </c>
    </row>
    <row r="86" spans="1:10" ht="15.75">
      <c r="A86" s="28">
        <v>1001</v>
      </c>
      <c r="B86" s="25" t="s">
        <v>85</v>
      </c>
      <c r="C86" s="47">
        <v>6648.1</v>
      </c>
      <c r="D86" s="61">
        <v>7604.8</v>
      </c>
      <c r="E86" s="47">
        <v>6000</v>
      </c>
      <c r="F86" s="47">
        <f t="shared" si="8"/>
        <v>78.89753839680202</v>
      </c>
      <c r="G86" s="47">
        <v>6000</v>
      </c>
      <c r="H86" s="47">
        <f t="shared" si="6"/>
        <v>100</v>
      </c>
      <c r="I86" s="47">
        <v>6000</v>
      </c>
      <c r="J86" s="47">
        <f t="shared" si="7"/>
        <v>100</v>
      </c>
    </row>
    <row r="87" spans="1:10" ht="15.75">
      <c r="A87" s="28">
        <v>1003</v>
      </c>
      <c r="B87" s="25" t="s">
        <v>86</v>
      </c>
      <c r="C87" s="47">
        <v>138955.79999999999</v>
      </c>
      <c r="D87" s="61">
        <v>33093.5</v>
      </c>
      <c r="E87" s="47">
        <v>9941.7000000000007</v>
      </c>
      <c r="F87" s="47">
        <f t="shared" si="8"/>
        <v>30.041246770513851</v>
      </c>
      <c r="G87" s="47">
        <v>14471.4</v>
      </c>
      <c r="H87" s="47">
        <f t="shared" si="6"/>
        <v>145.56263013367933</v>
      </c>
      <c r="I87" s="47">
        <v>14471.4</v>
      </c>
      <c r="J87" s="47">
        <f t="shared" si="7"/>
        <v>100</v>
      </c>
    </row>
    <row r="88" spans="1:10" ht="15.75">
      <c r="A88" s="28">
        <v>1004</v>
      </c>
      <c r="B88" s="25" t="s">
        <v>87</v>
      </c>
      <c r="C88" s="47">
        <v>73540.899999999994</v>
      </c>
      <c r="D88" s="61">
        <v>95969.2</v>
      </c>
      <c r="E88" s="47">
        <v>100686.7</v>
      </c>
      <c r="F88" s="47">
        <f t="shared" si="8"/>
        <v>104.91563960103866</v>
      </c>
      <c r="G88" s="47">
        <v>102704.4</v>
      </c>
      <c r="H88" s="47">
        <f t="shared" si="6"/>
        <v>102.00393895122195</v>
      </c>
      <c r="I88" s="47">
        <v>94493</v>
      </c>
      <c r="J88" s="47">
        <f t="shared" si="7"/>
        <v>92.00482160452718</v>
      </c>
    </row>
    <row r="89" spans="1:10" ht="15.75">
      <c r="A89" s="28">
        <v>1006</v>
      </c>
      <c r="B89" s="25" t="s">
        <v>88</v>
      </c>
      <c r="C89" s="47">
        <v>14004</v>
      </c>
      <c r="D89" s="61">
        <v>15960.6</v>
      </c>
      <c r="E89" s="47">
        <v>16006.9</v>
      </c>
      <c r="F89" s="47">
        <f t="shared" si="8"/>
        <v>100.29008934501209</v>
      </c>
      <c r="G89" s="47">
        <v>16006.9</v>
      </c>
      <c r="H89" s="47">
        <f t="shared" si="6"/>
        <v>100</v>
      </c>
      <c r="I89" s="47">
        <v>16006.9</v>
      </c>
      <c r="J89" s="47">
        <f t="shared" si="7"/>
        <v>100</v>
      </c>
    </row>
    <row r="90" spans="1:10" ht="15.75">
      <c r="A90" s="26">
        <v>1100</v>
      </c>
      <c r="B90" s="27" t="s">
        <v>89</v>
      </c>
      <c r="C90" s="48">
        <f>SUM(C91:C93)</f>
        <v>53482</v>
      </c>
      <c r="D90" s="48">
        <f t="shared" ref="D90:I90" si="17">SUM(D91:D93)</f>
        <v>202570.2</v>
      </c>
      <c r="E90" s="48">
        <f t="shared" si="17"/>
        <v>206074.19999999998</v>
      </c>
      <c r="F90" s="47">
        <f t="shared" si="8"/>
        <v>101.72977071652195</v>
      </c>
      <c r="G90" s="48">
        <f t="shared" si="17"/>
        <v>44585.9</v>
      </c>
      <c r="H90" s="47">
        <f t="shared" si="6"/>
        <v>21.635847670402217</v>
      </c>
      <c r="I90" s="48">
        <f t="shared" si="17"/>
        <v>44585.9</v>
      </c>
      <c r="J90" s="47">
        <f t="shared" si="7"/>
        <v>100</v>
      </c>
    </row>
    <row r="91" spans="1:10" ht="15.75">
      <c r="A91" s="28">
        <v>1101</v>
      </c>
      <c r="B91" s="25" t="s">
        <v>90</v>
      </c>
      <c r="C91" s="47">
        <v>41723.1</v>
      </c>
      <c r="D91" s="61">
        <v>47373.2</v>
      </c>
      <c r="E91" s="47">
        <v>44585.9</v>
      </c>
      <c r="F91" s="47">
        <f t="shared" si="8"/>
        <v>94.116293600601196</v>
      </c>
      <c r="G91" s="47">
        <v>44585.9</v>
      </c>
      <c r="H91" s="47">
        <f t="shared" si="6"/>
        <v>100</v>
      </c>
      <c r="I91" s="47">
        <v>44585.9</v>
      </c>
      <c r="J91" s="47">
        <f t="shared" si="7"/>
        <v>100</v>
      </c>
    </row>
    <row r="92" spans="1:10" ht="15.75">
      <c r="A92" s="28">
        <v>1102</v>
      </c>
      <c r="B92" s="25" t="s">
        <v>91</v>
      </c>
      <c r="C92" s="47">
        <v>11758.9</v>
      </c>
      <c r="D92" s="61">
        <v>155197</v>
      </c>
      <c r="E92" s="47">
        <v>161488.29999999999</v>
      </c>
      <c r="F92" s="47">
        <f t="shared" si="8"/>
        <v>104.05375103900202</v>
      </c>
      <c r="G92" s="47">
        <v>0</v>
      </c>
      <c r="H92" s="47">
        <f t="shared" si="6"/>
        <v>0</v>
      </c>
      <c r="I92" s="47">
        <v>0</v>
      </c>
      <c r="J92" s="47">
        <v>0</v>
      </c>
    </row>
    <row r="93" spans="1:10" ht="15.75" hidden="1">
      <c r="A93" s="28">
        <v>1105</v>
      </c>
      <c r="B93" s="25" t="s">
        <v>92</v>
      </c>
      <c r="C93" s="47">
        <v>0</v>
      </c>
      <c r="D93" s="47">
        <v>0</v>
      </c>
      <c r="E93" s="47"/>
      <c r="F93" s="47" t="e">
        <f t="shared" si="8"/>
        <v>#DIV/0!</v>
      </c>
      <c r="G93" s="47"/>
      <c r="H93" s="47" t="e">
        <f t="shared" si="6"/>
        <v>#DIV/0!</v>
      </c>
      <c r="I93" s="47"/>
      <c r="J93" s="47" t="e">
        <f t="shared" si="7"/>
        <v>#DIV/0!</v>
      </c>
    </row>
    <row r="94" spans="1:10" ht="15.75">
      <c r="A94" s="26">
        <v>1200</v>
      </c>
      <c r="B94" s="27" t="s">
        <v>93</v>
      </c>
      <c r="C94" s="48">
        <f>SUM(C95:C96)</f>
        <v>14202.6</v>
      </c>
      <c r="D94" s="48">
        <f t="shared" ref="D94:I94" si="18">SUM(D95:D96)</f>
        <v>16334.300000000001</v>
      </c>
      <c r="E94" s="48">
        <f t="shared" si="18"/>
        <v>19435.699999999997</v>
      </c>
      <c r="F94" s="47">
        <f t="shared" si="8"/>
        <v>118.98703954255765</v>
      </c>
      <c r="G94" s="48">
        <f t="shared" si="18"/>
        <v>16657.3</v>
      </c>
      <c r="H94" s="47">
        <f t="shared" si="6"/>
        <v>85.704656894271892</v>
      </c>
      <c r="I94" s="48">
        <f t="shared" si="18"/>
        <v>16657.3</v>
      </c>
      <c r="J94" s="47">
        <f t="shared" si="7"/>
        <v>100</v>
      </c>
    </row>
    <row r="95" spans="1:10" ht="15.75">
      <c r="A95" s="28">
        <v>1202</v>
      </c>
      <c r="B95" s="25" t="s">
        <v>94</v>
      </c>
      <c r="C95" s="47">
        <v>7998.6</v>
      </c>
      <c r="D95" s="61">
        <v>9730.2000000000007</v>
      </c>
      <c r="E95" s="47">
        <v>10277.299999999999</v>
      </c>
      <c r="F95" s="47">
        <f t="shared" si="8"/>
        <v>105.62270045836672</v>
      </c>
      <c r="G95" s="47">
        <v>10277.299999999999</v>
      </c>
      <c r="H95" s="47">
        <f t="shared" si="6"/>
        <v>100</v>
      </c>
      <c r="I95" s="47">
        <v>10277.299999999999</v>
      </c>
      <c r="J95" s="47">
        <f t="shared" si="7"/>
        <v>100</v>
      </c>
    </row>
    <row r="96" spans="1:10" ht="15.75">
      <c r="A96" s="28">
        <v>1204</v>
      </c>
      <c r="B96" s="25" t="s">
        <v>95</v>
      </c>
      <c r="C96" s="47">
        <v>6204</v>
      </c>
      <c r="D96" s="61">
        <v>6604.1</v>
      </c>
      <c r="E96" s="47">
        <v>9158.4</v>
      </c>
      <c r="F96" s="47">
        <f t="shared" si="8"/>
        <v>138.67748822701046</v>
      </c>
      <c r="G96" s="47">
        <v>6380</v>
      </c>
      <c r="H96" s="47">
        <f t="shared" si="6"/>
        <v>69.66282320055906</v>
      </c>
      <c r="I96" s="47">
        <v>6380</v>
      </c>
      <c r="J96" s="47">
        <f t="shared" si="7"/>
        <v>100</v>
      </c>
    </row>
    <row r="97" spans="1:10" ht="15.75">
      <c r="A97" s="26">
        <v>1300</v>
      </c>
      <c r="B97" s="27" t="s">
        <v>96</v>
      </c>
      <c r="C97" s="48">
        <f>SUM(C98)</f>
        <v>0</v>
      </c>
      <c r="D97" s="48">
        <f t="shared" ref="D97:I97" si="19">SUM(D98)</f>
        <v>0</v>
      </c>
      <c r="E97" s="48">
        <f t="shared" si="19"/>
        <v>4177</v>
      </c>
      <c r="F97" s="47">
        <v>0</v>
      </c>
      <c r="G97" s="48">
        <f t="shared" si="19"/>
        <v>4177</v>
      </c>
      <c r="H97" s="47">
        <f t="shared" si="6"/>
        <v>100</v>
      </c>
      <c r="I97" s="48">
        <f t="shared" si="19"/>
        <v>4177</v>
      </c>
      <c r="J97" s="47">
        <f t="shared" si="7"/>
        <v>100</v>
      </c>
    </row>
    <row r="98" spans="1:10" ht="15.75">
      <c r="A98" s="28">
        <v>1301</v>
      </c>
      <c r="B98" s="25" t="s">
        <v>97</v>
      </c>
      <c r="C98" s="47">
        <v>0</v>
      </c>
      <c r="D98" s="47">
        <v>0</v>
      </c>
      <c r="E98" s="47">
        <v>4177</v>
      </c>
      <c r="F98" s="47">
        <v>0</v>
      </c>
      <c r="G98" s="47">
        <v>4177</v>
      </c>
      <c r="H98" s="47">
        <f t="shared" si="6"/>
        <v>100</v>
      </c>
      <c r="I98" s="47">
        <v>4177</v>
      </c>
      <c r="J98" s="47">
        <f t="shared" si="7"/>
        <v>100</v>
      </c>
    </row>
    <row r="99" spans="1:10" ht="15.75">
      <c r="A99" s="26"/>
      <c r="B99" s="27" t="s">
        <v>98</v>
      </c>
      <c r="C99" s="48">
        <f>SUM(C45-C44)</f>
        <v>79648.899999999441</v>
      </c>
      <c r="D99" s="48">
        <f>SUM(D45-D44)</f>
        <v>227746.09999999963</v>
      </c>
      <c r="E99" s="48">
        <f t="shared" ref="E99:I99" si="20">SUM(E45-E44)</f>
        <v>125543</v>
      </c>
      <c r="F99" s="47">
        <v>0</v>
      </c>
      <c r="G99" s="48">
        <f t="shared" si="20"/>
        <v>122444.19999999925</v>
      </c>
      <c r="H99" s="47">
        <f t="shared" si="6"/>
        <v>97.531682371776412</v>
      </c>
      <c r="I99" s="48">
        <f t="shared" si="20"/>
        <v>123880.69999999972</v>
      </c>
      <c r="J99" s="47">
        <f t="shared" si="7"/>
        <v>101.17318746008424</v>
      </c>
    </row>
    <row r="100" spans="1:10" ht="31.5">
      <c r="A100" s="26"/>
      <c r="B100" s="27" t="s">
        <v>99</v>
      </c>
      <c r="C100" s="48">
        <f t="shared" ref="C100:I100" si="21">SUM(C102+C103+C104+C105+C109)</f>
        <v>79648.899999999907</v>
      </c>
      <c r="D100" s="57">
        <f t="shared" si="21"/>
        <v>227746.09999999945</v>
      </c>
      <c r="E100" s="48">
        <f t="shared" si="21"/>
        <v>125543</v>
      </c>
      <c r="F100" s="47">
        <v>0</v>
      </c>
      <c r="G100" s="48">
        <f t="shared" si="21"/>
        <v>122444.2</v>
      </c>
      <c r="H100" s="47">
        <f t="shared" si="6"/>
        <v>97.531682371776995</v>
      </c>
      <c r="I100" s="48">
        <f t="shared" si="21"/>
        <v>123880.7</v>
      </c>
      <c r="J100" s="47">
        <f t="shared" si="7"/>
        <v>101.17318746008385</v>
      </c>
    </row>
    <row r="101" spans="1:10" ht="15.75">
      <c r="A101" s="26"/>
      <c r="B101" s="27" t="s">
        <v>100</v>
      </c>
      <c r="C101" s="47"/>
      <c r="D101" s="58"/>
      <c r="E101" s="47"/>
      <c r="F101" s="47"/>
      <c r="G101" s="47"/>
      <c r="H101" s="47"/>
      <c r="I101" s="47"/>
      <c r="J101" s="47"/>
    </row>
    <row r="102" spans="1:10" ht="31.5">
      <c r="A102" s="26">
        <v>10100</v>
      </c>
      <c r="B102" s="27" t="s">
        <v>101</v>
      </c>
      <c r="C102" s="48">
        <v>0</v>
      </c>
      <c r="D102" s="58">
        <v>0</v>
      </c>
      <c r="E102" s="47"/>
      <c r="F102" s="47"/>
      <c r="G102" s="47"/>
      <c r="H102" s="47"/>
      <c r="I102" s="47"/>
      <c r="J102" s="47"/>
    </row>
    <row r="103" spans="1:10" ht="15.75">
      <c r="A103" s="26">
        <v>10200</v>
      </c>
      <c r="B103" s="27" t="s">
        <v>102</v>
      </c>
      <c r="C103" s="48">
        <v>0</v>
      </c>
      <c r="D103" s="58">
        <v>109893.7</v>
      </c>
      <c r="E103" s="47">
        <v>125543</v>
      </c>
      <c r="F103" s="47"/>
      <c r="G103" s="47">
        <v>122444.2</v>
      </c>
      <c r="H103" s="47"/>
      <c r="I103" s="47">
        <v>123880.7</v>
      </c>
      <c r="J103" s="47"/>
    </row>
    <row r="104" spans="1:10" ht="31.5">
      <c r="A104" s="26">
        <v>10300</v>
      </c>
      <c r="B104" s="27" t="s">
        <v>103</v>
      </c>
      <c r="C104" s="48">
        <v>0</v>
      </c>
      <c r="D104" s="58">
        <v>0</v>
      </c>
      <c r="E104" s="47"/>
      <c r="F104" s="47"/>
      <c r="G104" s="47"/>
      <c r="H104" s="47"/>
      <c r="I104" s="47"/>
      <c r="J104" s="47"/>
    </row>
    <row r="105" spans="1:10" ht="15.75">
      <c r="A105" s="26">
        <v>10500</v>
      </c>
      <c r="B105" s="27" t="s">
        <v>104</v>
      </c>
      <c r="C105" s="48">
        <f>SUM(C106:C108)</f>
        <v>29648.899999999907</v>
      </c>
      <c r="D105" s="57">
        <f t="shared" ref="D105:I105" si="22">SUM(D106:D108)</f>
        <v>105281.39999999944</v>
      </c>
      <c r="E105" s="48">
        <f t="shared" si="22"/>
        <v>0</v>
      </c>
      <c r="F105" s="48">
        <v>0</v>
      </c>
      <c r="G105" s="48">
        <f t="shared" si="22"/>
        <v>0</v>
      </c>
      <c r="H105" s="48">
        <v>0</v>
      </c>
      <c r="I105" s="48">
        <f t="shared" si="22"/>
        <v>0</v>
      </c>
      <c r="J105" s="48">
        <v>0</v>
      </c>
    </row>
    <row r="106" spans="1:10" ht="15.75">
      <c r="A106" s="28">
        <v>10502</v>
      </c>
      <c r="B106" s="25" t="s">
        <v>105</v>
      </c>
      <c r="C106" s="47"/>
      <c r="D106" s="58"/>
      <c r="E106" s="47"/>
      <c r="F106" s="47"/>
      <c r="G106" s="47"/>
      <c r="H106" s="47"/>
      <c r="I106" s="47"/>
      <c r="J106" s="47"/>
    </row>
    <row r="107" spans="1:10" ht="15.75">
      <c r="A107" s="28">
        <v>10502</v>
      </c>
      <c r="B107" s="25" t="s">
        <v>109</v>
      </c>
      <c r="C107" s="47">
        <v>-4068376.2</v>
      </c>
      <c r="D107" s="58">
        <v>-4512772.7</v>
      </c>
      <c r="E107" s="47">
        <v>-4118675.9</v>
      </c>
      <c r="F107" s="47"/>
      <c r="G107" s="47">
        <v>-3595847.5</v>
      </c>
      <c r="H107" s="47"/>
      <c r="I107" s="47">
        <v>-3600841.1</v>
      </c>
      <c r="J107" s="47"/>
    </row>
    <row r="108" spans="1:10" ht="15.75">
      <c r="A108" s="28">
        <v>10502</v>
      </c>
      <c r="B108" s="25" t="s">
        <v>108</v>
      </c>
      <c r="C108" s="47">
        <v>4098025.1</v>
      </c>
      <c r="D108" s="58">
        <v>4618054.0999999996</v>
      </c>
      <c r="E108" s="47">
        <v>4118675.9</v>
      </c>
      <c r="F108" s="47"/>
      <c r="G108" s="47">
        <v>3595847.5</v>
      </c>
      <c r="H108" s="47"/>
      <c r="I108" s="47">
        <v>3600841.1</v>
      </c>
      <c r="J108" s="47"/>
    </row>
    <row r="109" spans="1:10" ht="28.5" customHeight="1">
      <c r="A109" s="26">
        <v>10600</v>
      </c>
      <c r="B109" s="27" t="s">
        <v>106</v>
      </c>
      <c r="C109" s="48">
        <f>SUM(C110)</f>
        <v>50000</v>
      </c>
      <c r="D109" s="57">
        <f>SUM(D110+D111)</f>
        <v>12571</v>
      </c>
      <c r="E109" s="48">
        <f t="shared" ref="E109:J109" si="23">SUM(E110)</f>
        <v>0</v>
      </c>
      <c r="F109" s="48">
        <f t="shared" si="23"/>
        <v>0</v>
      </c>
      <c r="G109" s="48">
        <f t="shared" si="23"/>
        <v>0</v>
      </c>
      <c r="H109" s="48">
        <f t="shared" si="23"/>
        <v>0</v>
      </c>
      <c r="I109" s="48">
        <f t="shared" si="23"/>
        <v>0</v>
      </c>
      <c r="J109" s="48">
        <f t="shared" si="23"/>
        <v>0</v>
      </c>
    </row>
    <row r="110" spans="1:10" ht="31.5">
      <c r="A110" s="28">
        <v>10601</v>
      </c>
      <c r="B110" s="25" t="s">
        <v>107</v>
      </c>
      <c r="C110" s="62">
        <v>50000</v>
      </c>
      <c r="D110" s="63">
        <v>12571</v>
      </c>
      <c r="E110" s="49"/>
      <c r="F110" s="49"/>
      <c r="G110" s="49"/>
      <c r="H110" s="49"/>
      <c r="I110" s="49"/>
      <c r="J110" s="49"/>
    </row>
    <row r="111" spans="1:10" ht="36.75" customHeight="1">
      <c r="A111" s="28">
        <v>10602</v>
      </c>
      <c r="B111" s="32" t="s">
        <v>148</v>
      </c>
      <c r="C111" s="60">
        <v>50000</v>
      </c>
      <c r="D111" s="59"/>
      <c r="E111" s="50"/>
      <c r="F111" s="50"/>
      <c r="G111" s="50"/>
      <c r="H111" s="50"/>
      <c r="I111" s="50"/>
      <c r="J111" s="50"/>
    </row>
    <row r="112" spans="1:10" ht="24.75" customHeight="1"/>
  </sheetData>
  <mergeCells count="6">
    <mergeCell ref="B4:J4"/>
    <mergeCell ref="A6:A7"/>
    <mergeCell ref="B6:B7"/>
    <mergeCell ref="E6:F6"/>
    <mergeCell ref="G6:H6"/>
    <mergeCell ref="I6:J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2017-11-14T04:27:58Z</dcterms:modified>
</cp:coreProperties>
</file>