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S:\УЖП\Криулина\Сетевой график на 2019\"/>
    </mc:Choice>
  </mc:AlternateContent>
  <bookViews>
    <workbookView xWindow="0" yWindow="1080" windowWidth="20730" windowHeight="10620"/>
  </bookViews>
  <sheets>
    <sheet name="2019 (финансы)" sheetId="9" r:id="rId1"/>
    <sheet name="2019 (показатели)" sheetId="10" r:id="rId2"/>
  </sheets>
  <definedNames>
    <definedName name="_xlnm.Print_Area" localSheetId="1">'2019 (показатели)'!$A$1:$AQ$37</definedName>
    <definedName name="_xlnm.Print_Area" localSheetId="0">'2019 (финансы)'!$A$1:$AR$49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9" l="1"/>
  <c r="Z40" i="9" l="1"/>
  <c r="T38" i="9"/>
  <c r="AR25" i="10"/>
  <c r="AR26" i="10"/>
  <c r="Q26" i="9"/>
  <c r="Q31" i="9"/>
  <c r="H38" i="9"/>
  <c r="H40" i="9" l="1"/>
  <c r="H39" i="9"/>
  <c r="K40" i="9"/>
  <c r="K39" i="9"/>
  <c r="K38" i="9"/>
  <c r="O40" i="9"/>
  <c r="N40" i="9"/>
  <c r="N39" i="9"/>
  <c r="N38" i="9"/>
  <c r="Q40" i="9"/>
  <c r="Q39" i="9"/>
  <c r="Q38" i="9"/>
  <c r="R40" i="9"/>
  <c r="T40" i="9"/>
  <c r="T39" i="9"/>
  <c r="U40" i="9"/>
  <c r="U39" i="9"/>
  <c r="W40" i="9"/>
  <c r="W39" i="9"/>
  <c r="W38" i="9"/>
  <c r="X40" i="9"/>
  <c r="AC40" i="9"/>
  <c r="AC39" i="9"/>
  <c r="AC38" i="9"/>
  <c r="AD40" i="9"/>
  <c r="AD39" i="9"/>
  <c r="AD38" i="9"/>
  <c r="AF38" i="9"/>
  <c r="AF40" i="9"/>
  <c r="AF39" i="9"/>
  <c r="AI40" i="9"/>
  <c r="AI39" i="9"/>
  <c r="AI38" i="9"/>
  <c r="AJ40" i="9"/>
  <c r="AJ39" i="9"/>
  <c r="AJ38" i="9"/>
  <c r="AL40" i="9"/>
  <c r="AL39" i="9"/>
  <c r="AL38" i="9"/>
  <c r="AM40" i="9"/>
  <c r="AM39" i="9"/>
  <c r="AM38" i="9"/>
  <c r="AP40" i="9"/>
  <c r="AP39" i="9"/>
  <c r="AO40" i="9"/>
  <c r="AO39" i="9"/>
  <c r="AO38" i="9"/>
  <c r="AD41" i="9" l="1"/>
  <c r="AP38" i="9" l="1"/>
  <c r="AP31" i="9"/>
  <c r="AP26" i="9"/>
  <c r="AP21" i="9"/>
  <c r="AP32" i="9" l="1"/>
  <c r="AP41" i="9"/>
  <c r="F24" i="10"/>
  <c r="AM31" i="9" l="1"/>
  <c r="AM32" i="9" s="1"/>
  <c r="AM26" i="9"/>
  <c r="AM21" i="9" l="1"/>
  <c r="AM16" i="9"/>
  <c r="AM41" i="9" l="1"/>
  <c r="F18" i="10"/>
  <c r="AJ41" i="9" l="1"/>
  <c r="AJ31" i="9"/>
  <c r="AJ26" i="9" l="1"/>
  <c r="AJ21" i="9"/>
  <c r="AJ32" i="9" l="1"/>
  <c r="AG31" i="9"/>
  <c r="AG32" i="9" s="1"/>
  <c r="AA39" i="9" l="1"/>
  <c r="AD31" i="9"/>
  <c r="AO16" i="9"/>
  <c r="AD26" i="9"/>
  <c r="AD16" i="9"/>
  <c r="AD32" i="9" l="1"/>
  <c r="AA31" i="9" l="1"/>
  <c r="X41" i="9"/>
  <c r="AA26" i="9"/>
  <c r="AA32" i="9" l="1"/>
  <c r="AA41" i="9" l="1"/>
  <c r="AF21" i="9" l="1"/>
  <c r="Z31" i="9"/>
  <c r="Z26" i="9"/>
  <c r="Z21" i="9"/>
  <c r="AT39" i="9"/>
  <c r="U37" i="9"/>
  <c r="U31" i="9"/>
  <c r="U26" i="9"/>
  <c r="U21" i="9"/>
  <c r="U16" i="9"/>
  <c r="O37" i="9"/>
  <c r="O26" i="9"/>
  <c r="O32" i="9" s="1"/>
  <c r="O21" i="9"/>
  <c r="O16" i="9"/>
  <c r="L41" i="9"/>
  <c r="I41" i="9"/>
  <c r="L37" i="9"/>
  <c r="K37" i="9"/>
  <c r="L31" i="9"/>
  <c r="K31" i="9"/>
  <c r="L26" i="9"/>
  <c r="K26" i="9"/>
  <c r="L21" i="9"/>
  <c r="K21" i="9"/>
  <c r="L16" i="9"/>
  <c r="K16" i="9"/>
  <c r="I37" i="9"/>
  <c r="H37" i="9"/>
  <c r="I31" i="9"/>
  <c r="I32" i="9" s="1"/>
  <c r="H31" i="9"/>
  <c r="I26" i="9"/>
  <c r="H26" i="9"/>
  <c r="I21" i="9"/>
  <c r="H21" i="9"/>
  <c r="I16" i="9"/>
  <c r="F30" i="9"/>
  <c r="F27" i="9"/>
  <c r="F36" i="9"/>
  <c r="F35" i="9"/>
  <c r="F34" i="9"/>
  <c r="F39" i="9" s="1"/>
  <c r="F33" i="9"/>
  <c r="E36" i="9"/>
  <c r="E34" i="9"/>
  <c r="E39" i="9" s="1"/>
  <c r="E33" i="9"/>
  <c r="E30" i="9"/>
  <c r="E27" i="9"/>
  <c r="F25" i="9"/>
  <c r="F22" i="9"/>
  <c r="E25" i="9"/>
  <c r="E22" i="9"/>
  <c r="F20" i="9"/>
  <c r="F19" i="9"/>
  <c r="E20" i="9"/>
  <c r="E19" i="9"/>
  <c r="E40" i="9" s="1"/>
  <c r="F40" i="9" l="1"/>
  <c r="F38" i="9"/>
  <c r="E38" i="9"/>
  <c r="U32" i="9"/>
  <c r="L32" i="9"/>
  <c r="E26" i="9"/>
  <c r="AF41" i="9"/>
  <c r="E37" i="9"/>
  <c r="K32" i="9"/>
  <c r="U41" i="9"/>
  <c r="F31" i="9"/>
  <c r="F26" i="9"/>
  <c r="AL41" i="9"/>
  <c r="F16" i="9"/>
  <c r="AI41" i="9"/>
  <c r="F21" i="9"/>
  <c r="AC41" i="9"/>
  <c r="Z32" i="9"/>
  <c r="F37" i="9"/>
  <c r="O41" i="9"/>
  <c r="F32" i="9" l="1"/>
  <c r="F41" i="9"/>
  <c r="AF26" i="9"/>
  <c r="R41" i="9" l="1"/>
  <c r="AT40" i="9"/>
  <c r="G14" i="9"/>
  <c r="AA42" i="9" l="1"/>
  <c r="AD42" i="9"/>
  <c r="R31" i="9"/>
  <c r="R32" i="9" s="1"/>
  <c r="G18" i="9"/>
  <c r="AI21" i="9" l="1"/>
  <c r="N26" i="9" l="1"/>
  <c r="AS23" i="9" l="1"/>
  <c r="AV23" i="9" s="1"/>
  <c r="AS13" i="9"/>
  <c r="AV13" i="9" s="1"/>
  <c r="AS14" i="9"/>
  <c r="AV14" i="9" s="1"/>
  <c r="AS15" i="9"/>
  <c r="AV15" i="9" s="1"/>
  <c r="T32" i="10"/>
  <c r="S32" i="10"/>
  <c r="R32" i="10"/>
  <c r="Q32" i="10"/>
  <c r="P32" i="10"/>
  <c r="O32" i="10"/>
  <c r="N32" i="10"/>
  <c r="M32" i="10"/>
  <c r="L32" i="10"/>
  <c r="K32" i="10"/>
  <c r="J32" i="10"/>
  <c r="AS31" i="10"/>
  <c r="AR31" i="10"/>
  <c r="AU31" i="10" s="1"/>
  <c r="AS28" i="10"/>
  <c r="AR28" i="10"/>
  <c r="AS24" i="10"/>
  <c r="AR24" i="10"/>
  <c r="AU24" i="10" s="1"/>
  <c r="AS21" i="10"/>
  <c r="AR21" i="10"/>
  <c r="AU21" i="10" s="1"/>
  <c r="AS17" i="10"/>
  <c r="AR17" i="10"/>
  <c r="AU17" i="10" s="1"/>
  <c r="AS14" i="10"/>
  <c r="AR14" i="10"/>
  <c r="AU14" i="10" s="1"/>
  <c r="AP42" i="9"/>
  <c r="AL37" i="9"/>
  <c r="AT37" i="9"/>
  <c r="AI37" i="9"/>
  <c r="AF37" i="9"/>
  <c r="AC37" i="9"/>
  <c r="Z37" i="9"/>
  <c r="W37" i="9"/>
  <c r="T37" i="9"/>
  <c r="Q37" i="9"/>
  <c r="N37" i="9"/>
  <c r="AT36" i="9"/>
  <c r="AS36" i="9"/>
  <c r="AV36" i="9" s="1"/>
  <c r="AT35" i="9"/>
  <c r="AU35" i="9" s="1"/>
  <c r="AS35" i="9"/>
  <c r="AV35" i="9" s="1"/>
  <c r="AT34" i="9"/>
  <c r="AS34" i="9"/>
  <c r="AV34" i="9" s="1"/>
  <c r="AT33" i="9"/>
  <c r="AS33" i="9"/>
  <c r="AV33" i="9" s="1"/>
  <c r="AI31" i="9"/>
  <c r="AF31" i="9"/>
  <c r="AC31" i="9"/>
  <c r="W31" i="9"/>
  <c r="T31" i="9"/>
  <c r="Q32" i="9"/>
  <c r="N31" i="9"/>
  <c r="N32" i="9" s="1"/>
  <c r="AT30" i="9"/>
  <c r="AS30" i="9"/>
  <c r="AV30" i="9" s="1"/>
  <c r="AT29" i="9"/>
  <c r="AT28" i="9"/>
  <c r="AS28" i="9"/>
  <c r="AV28" i="9" s="1"/>
  <c r="AT27" i="9"/>
  <c r="AS27" i="9"/>
  <c r="AO26" i="9"/>
  <c r="AL26" i="9"/>
  <c r="AI26" i="9"/>
  <c r="AC26" i="9"/>
  <c r="W26" i="9"/>
  <c r="T26" i="9"/>
  <c r="AT25" i="9"/>
  <c r="AS25" i="9"/>
  <c r="AV25" i="9" s="1"/>
  <c r="AT24" i="9"/>
  <c r="AU24" i="9" s="1"/>
  <c r="AS24" i="9"/>
  <c r="AV24" i="9" s="1"/>
  <c r="AT23" i="9"/>
  <c r="AT22" i="9"/>
  <c r="AS22" i="9"/>
  <c r="AV22" i="9" s="1"/>
  <c r="AO21" i="9"/>
  <c r="AL21" i="9"/>
  <c r="AC21" i="9"/>
  <c r="W21" i="9"/>
  <c r="T21" i="9"/>
  <c r="Q21" i="9"/>
  <c r="N21" i="9"/>
  <c r="E21" i="9"/>
  <c r="AT20" i="9"/>
  <c r="AS20" i="9"/>
  <c r="AV20" i="9" s="1"/>
  <c r="AT19" i="9"/>
  <c r="AS19" i="9"/>
  <c r="AV19" i="9" s="1"/>
  <c r="AT18" i="9"/>
  <c r="AS18" i="9"/>
  <c r="AV18" i="9" s="1"/>
  <c r="AT17" i="9"/>
  <c r="AU17" i="9" s="1"/>
  <c r="AS17" i="9"/>
  <c r="AV17" i="9" s="1"/>
  <c r="AL16" i="9"/>
  <c r="AI16" i="9"/>
  <c r="AF16" i="9"/>
  <c r="AC16" i="9"/>
  <c r="Z16" i="9"/>
  <c r="Z38" i="9" s="1"/>
  <c r="W16" i="9"/>
  <c r="T16" i="9"/>
  <c r="AT15" i="9"/>
  <c r="AT14" i="9"/>
  <c r="AT13" i="9"/>
  <c r="AF32" i="9" l="1"/>
  <c r="AH42" i="9"/>
  <c r="AS38" i="9"/>
  <c r="AI32" i="9"/>
  <c r="W41" i="9"/>
  <c r="Z41" i="9"/>
  <c r="T32" i="9"/>
  <c r="AL32" i="9"/>
  <c r="AC32" i="9"/>
  <c r="W32" i="9"/>
  <c r="T41" i="9"/>
  <c r="V42" i="9" s="1"/>
  <c r="AU34" i="9"/>
  <c r="AU28" i="10"/>
  <c r="AT24" i="10"/>
  <c r="AT21" i="10"/>
  <c r="AT31" i="10"/>
  <c r="AT28" i="10"/>
  <c r="AT14" i="10"/>
  <c r="AC42" i="9"/>
  <c r="AI42" i="9"/>
  <c r="AF42" i="9"/>
  <c r="AS37" i="9"/>
  <c r="AV37" i="9" s="1"/>
  <c r="AS26" i="9"/>
  <c r="AV26" i="9" s="1"/>
  <c r="AS21" i="9"/>
  <c r="AV21" i="9" s="1"/>
  <c r="AU30" i="9"/>
  <c r="AU27" i="9"/>
  <c r="AU15" i="9"/>
  <c r="AU14" i="9"/>
  <c r="AU19" i="9"/>
  <c r="AU36" i="9"/>
  <c r="AU20" i="9"/>
  <c r="AU29" i="9"/>
  <c r="AU25" i="9"/>
  <c r="AT21" i="9"/>
  <c r="G39" i="9"/>
  <c r="AU33" i="9"/>
  <c r="AU13" i="9"/>
  <c r="AU18" i="9"/>
  <c r="AU23" i="9"/>
  <c r="AT26" i="9"/>
  <c r="AU26" i="9" s="1"/>
  <c r="AU22" i="9"/>
  <c r="AT31" i="9"/>
  <c r="AU31" i="9" s="1"/>
  <c r="AT17" i="10"/>
  <c r="AM42" i="9"/>
  <c r="U42" i="9"/>
  <c r="AG42" i="9"/>
  <c r="AU37" i="9"/>
  <c r="AK42" i="9"/>
  <c r="X42" i="9"/>
  <c r="O42" i="9"/>
  <c r="AL42" i="9"/>
  <c r="AV27" i="9"/>
  <c r="AU28" i="9"/>
  <c r="G21" i="9"/>
  <c r="Z42" i="9" l="1"/>
  <c r="AB42" i="9"/>
  <c r="W42" i="9"/>
  <c r="Y42" i="9"/>
  <c r="T42" i="9"/>
  <c r="AT32" i="9"/>
  <c r="AE42" i="9"/>
  <c r="R42" i="9"/>
  <c r="AN42" i="9"/>
  <c r="AU21" i="9"/>
  <c r="AU32" i="9" l="1"/>
  <c r="Q41" i="9" l="1"/>
  <c r="N41" i="9"/>
  <c r="P42" i="9" s="1"/>
  <c r="K41" i="9"/>
  <c r="K42" i="9" s="1"/>
  <c r="H41" i="9"/>
  <c r="H16" i="9"/>
  <c r="N16" i="9"/>
  <c r="AS12" i="9"/>
  <c r="AT12" i="9"/>
  <c r="AT16" i="9" s="1"/>
  <c r="Q16" i="9"/>
  <c r="AT41" i="9" l="1"/>
  <c r="AU41" i="9" s="1"/>
  <c r="AU12" i="9"/>
  <c r="AS16" i="9"/>
  <c r="E16" i="9"/>
  <c r="AV12" i="9"/>
  <c r="N42" i="9"/>
  <c r="M42" i="9"/>
  <c r="AU16" i="9"/>
  <c r="AV38" i="9" l="1"/>
  <c r="AV16" i="9"/>
  <c r="G16" i="9"/>
  <c r="G38" i="9"/>
  <c r="Q42" i="9"/>
  <c r="S42" i="9"/>
  <c r="E31" i="9"/>
  <c r="G31" i="9" s="1"/>
  <c r="E41" i="9"/>
  <c r="AS29" i="9"/>
  <c r="E32" i="9" l="1"/>
  <c r="G32" i="9" s="1"/>
  <c r="AO31" i="9"/>
  <c r="AV29" i="9"/>
  <c r="AS45" i="9"/>
  <c r="G41" i="9"/>
  <c r="G40" i="9"/>
  <c r="AS39" i="9" l="1"/>
  <c r="AO32" i="9"/>
  <c r="AO41" i="9"/>
  <c r="AS31" i="9"/>
  <c r="AV31" i="9" s="1"/>
  <c r="AS41" i="9" l="1"/>
  <c r="AV41" i="9" s="1"/>
  <c r="AQ42" i="9"/>
  <c r="AS32" i="9"/>
  <c r="AV32" i="9" s="1"/>
  <c r="AO42" i="9"/>
</calcChain>
</file>

<file path=xl/sharedStrings.xml><?xml version="1.0" encoding="utf-8"?>
<sst xmlns="http://schemas.openxmlformats.org/spreadsheetml/2006/main" count="213" uniqueCount="93">
  <si>
    <t xml:space="preserve">Сетевой график достижения целевых показателей муниципальной программы  </t>
  </si>
  <si>
    <t>№ п/п</t>
  </si>
  <si>
    <t>Наименование показателя</t>
  </si>
  <si>
    <t>Базовый показатель на начало реализации государственной программы</t>
  </si>
  <si>
    <t>в том числе:</t>
  </si>
  <si>
    <t>Причины отклонения</t>
  </si>
  <si>
    <t>План на год</t>
  </si>
  <si>
    <t>Расход за год</t>
  </si>
  <si>
    <t>Разница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</si>
  <si>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</si>
  <si>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</si>
  <si>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</si>
  <si>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</si>
  <si>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</si>
  <si>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</si>
  <si>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</si>
  <si>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</si>
  <si>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</si>
  <si>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</si>
  <si>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</si>
  <si>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</si>
  <si>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план/план</t>
  </si>
  <si>
    <t>план</t>
  </si>
  <si>
    <t>факт</t>
  </si>
  <si>
    <t>%</t>
  </si>
  <si>
    <t>Подпрограмма 1 «Обеспечение жильем молодых семей»</t>
  </si>
  <si>
    <t>1.Основное мероприятие «Улучшение жилищных условий молодых семей»</t>
  </si>
  <si>
    <t xml:space="preserve">Увеличение количества молодых семей городского округа город Мегион улучшивших свои жилищные условия </t>
  </si>
  <si>
    <t>Подпрограмма 2 «Улучшение жилищных условий отдельных категорий граждан»</t>
  </si>
  <si>
    <t>2.Основное мероприятие «Повышение уровня благосостояния малоимущих граждан и граждан, нуждающихся в особой заботе государства»</t>
  </si>
  <si>
    <t>2.1.</t>
  </si>
  <si>
    <t>2.2.</t>
  </si>
  <si>
    <t>Увеличение количества детей-сирот, детей, оставшихся без попечения родителей городского округа город Мегион улучшивших свои жилищные условия</t>
  </si>
  <si>
    <t>2.3.</t>
  </si>
  <si>
    <t xml:space="preserve">Обеспечение деятельности специалиста, занятого исполнением полномочий, указанных в пунктах 3.1, 3.2 статьи 2 Закона Ханты-Мансийского автономного округа – Югры от 31.03.2009 № 36-оз» (приобретение канцелярских товаров, технических средств). </t>
  </si>
  <si>
    <t xml:space="preserve">Подпрограмма 3 "Содействие развитию жилищного строительства на территории городского округа город Мегион" </t>
  </si>
  <si>
    <t>4.1.</t>
  </si>
  <si>
    <t xml:space="preserve"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 </t>
  </si>
  <si>
    <t>5.1.</t>
  </si>
  <si>
    <t>Ликвидация и расселение приспособленных для проживания строений на территории городского округа город Мегион</t>
  </si>
  <si>
    <t xml:space="preserve">  </t>
  </si>
  <si>
    <t xml:space="preserve">Сетевой график о финансовом обеспечении реализации муниципальной программы  </t>
  </si>
  <si>
    <t>Наименование мероприятий муниципальной подпрограммы</t>
  </si>
  <si>
    <t>Ответственный исполнитель</t>
  </si>
  <si>
    <t>Источник финансирования</t>
  </si>
  <si>
    <t>Всего</t>
  </si>
  <si>
    <t xml:space="preserve">Разница </t>
  </si>
  <si>
    <t>факт/факт</t>
  </si>
  <si>
    <t>Департамент муниципальной собственности администрации города</t>
  </si>
  <si>
    <t>федеральный бюджет</t>
  </si>
  <si>
    <t>окружной бюджет</t>
  </si>
  <si>
    <t>местный бюджет</t>
  </si>
  <si>
    <t>привлеченные средства</t>
  </si>
  <si>
    <t>Итого по подпрограмме 1</t>
  </si>
  <si>
    <t>Итого по подпрограмме 2</t>
  </si>
  <si>
    <t>3</t>
  </si>
  <si>
    <t>Итого:</t>
  </si>
  <si>
    <t>4</t>
  </si>
  <si>
    <t>Подпрограмма 3 "Содействие развитию жилищного строительства на территории городского округа город Мегион" - строительство инженерных сетей</t>
  </si>
  <si>
    <t>Муниципальное казенное учреждение "Капитальное строительство"</t>
  </si>
  <si>
    <t xml:space="preserve">окружной бюджет </t>
  </si>
  <si>
    <t xml:space="preserve">местный бюджет </t>
  </si>
  <si>
    <t>Итого по подпрограмме 3</t>
  </si>
  <si>
    <t>5</t>
  </si>
  <si>
    <t>Итого по подпрограмме 4</t>
  </si>
  <si>
    <t>Всего по программе</t>
  </si>
  <si>
    <t>ИТОГО по программе</t>
  </si>
  <si>
    <t xml:space="preserve">Предоставление жилых помещений в наемном доме социального использования по договорам найма жилых помещений жилищного фонда социального использования на территории городского округа город Мегион </t>
  </si>
  <si>
    <t>2.4.</t>
  </si>
  <si>
    <t>Фактический расход</t>
  </si>
  <si>
    <t>Татьяна Александровна Криулина                                                                т. 96656*404</t>
  </si>
  <si>
    <t>Татьяна Алексаендровна Криулина, тел.96656*404</t>
  </si>
  <si>
    <t>«Развитие жилищной сферы на территории  городского округа город Мегион на 2019 -2025 годы» на 2019 год</t>
  </si>
  <si>
    <t>Значение показателя на 2019 год</t>
  </si>
  <si>
    <t>«Развитие жилищной сферы на территории  городского округа город Мегион на 2019 -2025 годы» 
на 2019 год</t>
  </si>
  <si>
    <t>План на 2019 год</t>
  </si>
  <si>
    <t xml:space="preserve">Подпрограмма 3 "Содействие развитию жилищного строительства на территории городского округа город Мегион" - предоставление жилья, изъятие земельного участка  </t>
  </si>
  <si>
    <t>1.1</t>
  </si>
  <si>
    <t>Доля ветеранов боевых действий, инвалидов боевых действий, инвалидов и семей имеющих детей инвалидов улучшивших свои жилищные условия в общем списке очередности указанных категорий граждан, %</t>
  </si>
  <si>
    <t>Доля Ветеранов Великой Отечественной войны  улучшивших свои жилищные условия в общем списке очередности указанных категорий граждан, %</t>
  </si>
  <si>
    <t>2.5.</t>
  </si>
  <si>
    <t>Увеличение количества граждан, имеющих трех и более детей, получивших социальную поддержку по обеспеченнию жилыми помещениями взамен предоставления им земельного участка в собственность бесплатно</t>
  </si>
  <si>
    <t>Сокращение количества аварийного и непригодного жилья на территории городского округа город Мегион, признанного аварийным и непригодным по состоянию на 01.11.2018</t>
  </si>
  <si>
    <t>Количество семей, улучшивших свои жилищные условия, состоящих на учете в качестве нуждающихся в жилых помещениях, предоставляемых по договорам социального найма по состоянию на 01.04.2018, в том числе граждан, имеющих право на внеочередное предоставление жилья</t>
  </si>
  <si>
    <t>3.1.</t>
  </si>
  <si>
    <t>3.Основное мероприятие «Предоставление жилья, изъятие земельного участка жилья в целях реализации полномочий в области жилищных отношений, установленных законодательством РФ»</t>
  </si>
  <si>
    <t>3.2.</t>
  </si>
  <si>
    <t>3.3.</t>
  </si>
  <si>
    <t>Увеличение объемов строительства инженерных сетей (протяженность трассы)</t>
  </si>
  <si>
    <t>4.Основное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</si>
  <si>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5.Основное мероприятие «Ликвидация и расселение приспособленных для проживания строений»</t>
  </si>
  <si>
    <t>Исполняющий обязанности директора департамента муниципальной собственности __________________________ Ю.С.Котенович</t>
  </si>
  <si>
    <t>Исполняющий обязанности  директора департамента муниципальной собственности __________________________ Ю.С.Котенович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</si>
</sst>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9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4" fillId="2" borderId="9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vertical="top" wrapText="1"/>
    </xf>
    <xf numFmtId="4" fontId="4" fillId="2" borderId="9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20" xfId="1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164" fontId="7" fillId="2" borderId="22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166" fontId="7" fillId="0" borderId="21" xfId="1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 wrapText="1"/>
    </xf>
    <xf numFmtId="4" fontId="7" fillId="2" borderId="0" xfId="0" applyNumberFormat="1" applyFont="1" applyFill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164" fontId="4" fillId="2" borderId="16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vertical="top" wrapText="1"/>
    </xf>
    <xf numFmtId="4" fontId="4" fillId="0" borderId="9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4" fontId="4" fillId="2" borderId="21" xfId="0" applyNumberFormat="1" applyFont="1" applyFill="1" applyBorder="1" applyAlignment="1">
      <alignment horizontal="right" vertical="center" wrapText="1"/>
    </xf>
    <xf numFmtId="164" fontId="4" fillId="2" borderId="16" xfId="1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2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64" fontId="7" fillId="2" borderId="20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21" xfId="0" applyNumberFormat="1" applyFont="1" applyFill="1" applyBorder="1" applyAlignment="1">
      <alignment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2" borderId="14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4" fontId="7" fillId="0" borderId="21" xfId="0" applyNumberFormat="1" applyFont="1" applyFill="1" applyBorder="1" applyAlignment="1">
      <alignment horizontal="right" wrapText="1"/>
    </xf>
    <xf numFmtId="4" fontId="7" fillId="2" borderId="21" xfId="0" applyNumberFormat="1" applyFont="1" applyFill="1" applyBorder="1" applyAlignment="1">
      <alignment horizontal="right" wrapText="1"/>
    </xf>
    <xf numFmtId="4" fontId="4" fillId="2" borderId="15" xfId="0" applyNumberFormat="1" applyFont="1" applyFill="1" applyBorder="1" applyAlignment="1">
      <alignment horizontal="right" wrapText="1"/>
    </xf>
    <xf numFmtId="164" fontId="4" fillId="0" borderId="15" xfId="0" applyNumberFormat="1" applyFont="1" applyFill="1" applyBorder="1" applyAlignment="1">
      <alignment horizontal="right" wrapText="1"/>
    </xf>
    <xf numFmtId="166" fontId="4" fillId="0" borderId="15" xfId="1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165" fontId="4" fillId="2" borderId="15" xfId="0" applyNumberFormat="1" applyFont="1" applyFill="1" applyBorder="1" applyAlignment="1">
      <alignment horizontal="right" wrapText="1"/>
    </xf>
    <xf numFmtId="165" fontId="4" fillId="0" borderId="15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9" fontId="4" fillId="0" borderId="1" xfId="1" applyNumberFormat="1" applyFont="1" applyFill="1" applyBorder="1" applyAlignment="1">
      <alignment horizontal="right" wrapText="1"/>
    </xf>
    <xf numFmtId="1" fontId="4" fillId="0" borderId="14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9" fontId="7" fillId="0" borderId="21" xfId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wrapText="1"/>
    </xf>
    <xf numFmtId="164" fontId="4" fillId="2" borderId="14" xfId="1" applyNumberFormat="1" applyFont="1" applyFill="1" applyBorder="1" applyAlignment="1">
      <alignment horizontal="right" wrapText="1"/>
    </xf>
    <xf numFmtId="4" fontId="4" fillId="2" borderId="8" xfId="0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/>
    </xf>
    <xf numFmtId="4" fontId="7" fillId="2" borderId="23" xfId="0" applyNumberFormat="1" applyFont="1" applyFill="1" applyBorder="1" applyAlignment="1">
      <alignment horizontal="right" wrapText="1"/>
    </xf>
    <xf numFmtId="166" fontId="7" fillId="2" borderId="21" xfId="1" applyNumberFormat="1" applyFont="1" applyFill="1" applyBorder="1" applyAlignment="1">
      <alignment horizontal="right" wrapText="1"/>
    </xf>
    <xf numFmtId="4" fontId="4" fillId="2" borderId="17" xfId="0" applyNumberFormat="1" applyFont="1" applyFill="1" applyBorder="1" applyAlignment="1">
      <alignment horizontal="right" wrapText="1"/>
    </xf>
    <xf numFmtId="164" fontId="4" fillId="2" borderId="15" xfId="1" applyNumberFormat="1" applyFont="1" applyFill="1" applyBorder="1" applyAlignment="1">
      <alignment horizontal="right" wrapText="1"/>
    </xf>
    <xf numFmtId="9" fontId="4" fillId="2" borderId="1" xfId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 wrapText="1"/>
    </xf>
    <xf numFmtId="9" fontId="7" fillId="2" borderId="21" xfId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166" fontId="7" fillId="2" borderId="1" xfId="1" applyNumberFormat="1" applyFont="1" applyFill="1" applyBorder="1" applyAlignment="1">
      <alignment horizontal="right" wrapText="1"/>
    </xf>
    <xf numFmtId="9" fontId="7" fillId="0" borderId="1" xfId="1" applyFont="1" applyFill="1" applyBorder="1" applyAlignment="1">
      <alignment horizontal="right" wrapText="1"/>
    </xf>
    <xf numFmtId="0" fontId="6" fillId="2" borderId="0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horizontal="center" wrapText="1"/>
    </xf>
    <xf numFmtId="164" fontId="4" fillId="2" borderId="21" xfId="0" applyNumberFormat="1" applyFont="1" applyFill="1" applyBorder="1" applyAlignment="1">
      <alignment wrapText="1"/>
    </xf>
    <xf numFmtId="164" fontId="7" fillId="2" borderId="26" xfId="0" applyNumberFormat="1" applyFont="1" applyFill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wrapText="1"/>
    </xf>
    <xf numFmtId="164" fontId="4" fillId="2" borderId="15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wrapText="1"/>
    </xf>
    <xf numFmtId="4" fontId="7" fillId="2" borderId="21" xfId="0" applyNumberFormat="1" applyFont="1" applyFill="1" applyBorder="1" applyAlignment="1">
      <alignment wrapText="1"/>
    </xf>
    <xf numFmtId="9" fontId="7" fillId="2" borderId="21" xfId="1" applyFont="1" applyFill="1" applyBorder="1" applyAlignment="1">
      <alignment wrapText="1"/>
    </xf>
    <xf numFmtId="9" fontId="7" fillId="0" borderId="21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5" fontId="4" fillId="2" borderId="20" xfId="0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8" fillId="2" borderId="16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right" vertical="center" wrapText="1"/>
    </xf>
    <xf numFmtId="164" fontId="8" fillId="2" borderId="20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wrapText="1"/>
    </xf>
    <xf numFmtId="4" fontId="8" fillId="2" borderId="15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4" fontId="10" fillId="2" borderId="21" xfId="0" applyNumberFormat="1" applyFont="1" applyFill="1" applyBorder="1" applyAlignment="1">
      <alignment horizontal="right" wrapText="1"/>
    </xf>
    <xf numFmtId="9" fontId="10" fillId="2" borderId="21" xfId="1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right" wrapText="1"/>
    </xf>
    <xf numFmtId="9" fontId="10" fillId="2" borderId="1" xfId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right" wrapText="1"/>
    </xf>
    <xf numFmtId="164" fontId="4" fillId="2" borderId="24" xfId="1" applyNumberFormat="1" applyFont="1" applyFill="1" applyBorder="1" applyAlignment="1">
      <alignment horizontal="right" wrapText="1"/>
    </xf>
    <xf numFmtId="4" fontId="4" fillId="2" borderId="30" xfId="0" applyNumberFormat="1" applyFont="1" applyFill="1" applyBorder="1" applyAlignment="1">
      <alignment horizontal="right" wrapText="1"/>
    </xf>
    <xf numFmtId="164" fontId="4" fillId="2" borderId="20" xfId="1" applyNumberFormat="1" applyFont="1" applyFill="1" applyBorder="1" applyAlignment="1">
      <alignment horizontal="right" wrapText="1"/>
    </xf>
    <xf numFmtId="4" fontId="7" fillId="2" borderId="31" xfId="0" applyNumberFormat="1" applyFont="1" applyFill="1" applyBorder="1" applyAlignment="1">
      <alignment horizontal="right" wrapText="1"/>
    </xf>
    <xf numFmtId="166" fontId="7" fillId="2" borderId="22" xfId="1" applyNumberFormat="1" applyFont="1" applyFill="1" applyBorder="1" applyAlignment="1">
      <alignment horizontal="right" wrapText="1"/>
    </xf>
    <xf numFmtId="4" fontId="4" fillId="2" borderId="29" xfId="0" applyNumberFormat="1" applyFont="1" applyFill="1" applyBorder="1" applyAlignment="1">
      <alignment horizontal="right" wrapText="1"/>
    </xf>
    <xf numFmtId="164" fontId="4" fillId="2" borderId="16" xfId="1" applyNumberFormat="1" applyFont="1" applyFill="1" applyBorder="1" applyAlignment="1">
      <alignment horizontal="right" wrapText="1"/>
    </xf>
    <xf numFmtId="166" fontId="7" fillId="2" borderId="20" xfId="1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wrapText="1"/>
    </xf>
    <xf numFmtId="4" fontId="4" fillId="0" borderId="30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wrapText="1"/>
    </xf>
    <xf numFmtId="166" fontId="7" fillId="2" borderId="22" xfId="1" applyNumberFormat="1" applyFont="1" applyFill="1" applyBorder="1" applyAlignment="1">
      <alignment wrapText="1"/>
    </xf>
    <xf numFmtId="9" fontId="7" fillId="2" borderId="21" xfId="1" applyNumberFormat="1" applyFont="1" applyFill="1" applyBorder="1" applyAlignment="1">
      <alignment wrapText="1"/>
    </xf>
    <xf numFmtId="164" fontId="7" fillId="2" borderId="23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9" fontId="4" fillId="0" borderId="14" xfId="1" applyFont="1" applyFill="1" applyBorder="1" applyAlignment="1">
      <alignment horizontal="right" vertical="center" wrapText="1"/>
    </xf>
    <xf numFmtId="9" fontId="7" fillId="0" borderId="14" xfId="1" applyFont="1" applyFill="1" applyBorder="1" applyAlignment="1">
      <alignment horizontal="right" vertical="center" wrapText="1"/>
    </xf>
    <xf numFmtId="9" fontId="4" fillId="2" borderId="2" xfId="1" applyFont="1" applyFill="1" applyBorder="1" applyAlignment="1">
      <alignment horizontal="right" wrapText="1"/>
    </xf>
    <xf numFmtId="4" fontId="10" fillId="2" borderId="23" xfId="0" applyNumberFormat="1" applyFont="1" applyFill="1" applyBorder="1" applyAlignment="1">
      <alignment horizontal="right" wrapText="1"/>
    </xf>
    <xf numFmtId="4" fontId="12" fillId="2" borderId="15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wrapText="1"/>
    </xf>
    <xf numFmtId="10" fontId="4" fillId="2" borderId="15" xfId="0" applyNumberFormat="1" applyFont="1" applyFill="1" applyBorder="1" applyAlignment="1">
      <alignment wrapText="1"/>
    </xf>
    <xf numFmtId="9" fontId="4" fillId="2" borderId="15" xfId="0" applyNumberFormat="1" applyFont="1" applyFill="1" applyBorder="1" applyAlignment="1">
      <alignment horizontal="right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wrapText="1"/>
    </xf>
    <xf numFmtId="4" fontId="9" fillId="2" borderId="9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Z51"/>
  <sheetViews>
    <sheetView tabSelected="1" view="pageBreakPreview" zoomScale="90" zoomScaleNormal="115" zoomScaleSheetLayoutView="90" workbookViewId="0">
      <pane xSplit="6" ySplit="11" topLeftCell="V23" activePane="bottomRight" state="frozen"/>
      <selection pane="topRight" activeCell="G1" sqref="G1"/>
      <selection pane="bottomLeft" activeCell="A12" sqref="A12"/>
      <selection pane="bottomRight" activeCell="A5" sqref="A5:AR49"/>
    </sheetView>
  </sheetViews>
  <sheetFormatPr defaultColWidth="9.140625" defaultRowHeight="15" x14ac:dyDescent="0.25"/>
  <cols>
    <col min="1" max="1" width="4.85546875" style="7" customWidth="1"/>
    <col min="2" max="2" width="22.5703125" style="8" customWidth="1"/>
    <col min="3" max="3" width="12.28515625" style="8" customWidth="1"/>
    <col min="4" max="4" width="19.42578125" style="8" customWidth="1"/>
    <col min="5" max="5" width="11.5703125" style="8" customWidth="1"/>
    <col min="6" max="6" width="9.5703125" style="8" customWidth="1"/>
    <col min="7" max="7" width="7.140625" style="8" customWidth="1"/>
    <col min="8" max="8" width="7.28515625" style="8" customWidth="1"/>
    <col min="9" max="10" width="5.140625" style="8" customWidth="1"/>
    <col min="11" max="11" width="8.7109375" style="8" customWidth="1"/>
    <col min="12" max="12" width="9.140625" style="8" customWidth="1"/>
    <col min="13" max="15" width="8" style="8" customWidth="1"/>
    <col min="16" max="16" width="5" style="8" customWidth="1"/>
    <col min="17" max="18" width="6.85546875" style="8" customWidth="1"/>
    <col min="19" max="19" width="7" style="8" customWidth="1"/>
    <col min="20" max="20" width="8.140625" style="8" customWidth="1"/>
    <col min="21" max="21" width="6.85546875" style="8" customWidth="1"/>
    <col min="22" max="22" width="6.5703125" style="8" customWidth="1"/>
    <col min="23" max="23" width="7.5703125" style="8" customWidth="1"/>
    <col min="24" max="24" width="7.85546875" style="8" customWidth="1"/>
    <col min="25" max="25" width="6" style="8" customWidth="1"/>
    <col min="26" max="26" width="8.7109375" style="8" customWidth="1"/>
    <col min="27" max="27" width="8.140625" style="8" customWidth="1"/>
    <col min="28" max="28" width="7.140625" style="8" customWidth="1"/>
    <col min="29" max="29" width="8.7109375" style="8" customWidth="1"/>
    <col min="30" max="30" width="8.5703125" style="8" customWidth="1"/>
    <col min="31" max="31" width="8.140625" style="8" customWidth="1"/>
    <col min="32" max="33" width="8.7109375" style="8" customWidth="1"/>
    <col min="34" max="34" width="6.7109375" style="8" customWidth="1"/>
    <col min="35" max="35" width="9.140625" style="8" customWidth="1"/>
    <col min="36" max="36" width="9.28515625" style="8" customWidth="1"/>
    <col min="37" max="37" width="8" style="8" customWidth="1"/>
    <col min="38" max="38" width="9.42578125" style="8" customWidth="1"/>
    <col min="39" max="39" width="7.5703125" style="8" customWidth="1"/>
    <col min="40" max="40" width="7.28515625" style="8" customWidth="1"/>
    <col min="41" max="41" width="8.7109375" style="8" customWidth="1"/>
    <col min="42" max="42" width="9" style="8" customWidth="1"/>
    <col min="43" max="43" width="6.28515625" style="8" customWidth="1"/>
    <col min="44" max="44" width="10.42578125" style="8" customWidth="1"/>
    <col min="45" max="45" width="10.7109375" style="7" customWidth="1"/>
    <col min="46" max="46" width="9.140625" style="7"/>
    <col min="47" max="47" width="8.5703125" style="7" customWidth="1"/>
    <col min="48" max="48" width="11.140625" style="7" customWidth="1"/>
    <col min="49" max="16384" width="9.140625" style="7"/>
  </cols>
  <sheetData>
    <row r="1" spans="1:52" s="1" customFormat="1" ht="5.25" customHeight="1" x14ac:dyDescent="0.25">
      <c r="D1" s="2"/>
      <c r="E1" s="2"/>
      <c r="F1" s="2"/>
      <c r="G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52" s="1" customFormat="1" ht="3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  <c r="T2" s="3"/>
      <c r="U2" s="3"/>
      <c r="V2" s="3"/>
      <c r="W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52" s="1" customFormat="1" ht="15.75" hidden="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  <c r="W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52" s="1" customFormat="1" ht="15.75" hidden="1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  <c r="T4" s="3"/>
      <c r="U4" s="3"/>
      <c r="V4" s="3"/>
      <c r="W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52" s="5" customFormat="1" ht="14.25" customHeight="1" x14ac:dyDescent="0.2">
      <c r="A5" s="280" t="s">
        <v>41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6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1"/>
      <c r="AU5" s="41"/>
      <c r="AV5" s="41"/>
      <c r="AW5" s="41"/>
      <c r="AX5" s="41"/>
      <c r="AY5" s="41"/>
      <c r="AZ5" s="41"/>
    </row>
    <row r="6" spans="1:52" s="1" customFormat="1" ht="24.75" customHeight="1" x14ac:dyDescent="0.25">
      <c r="A6" s="281" t="s">
        <v>74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42"/>
      <c r="R6" s="42"/>
      <c r="S6" s="42"/>
      <c r="T6" s="42"/>
      <c r="U6" s="42"/>
      <c r="V6" s="42"/>
      <c r="W6" s="42"/>
      <c r="X6" s="42"/>
      <c r="Y6" s="42"/>
      <c r="Z6" s="43"/>
      <c r="AA6" s="43"/>
      <c r="AB6" s="43"/>
      <c r="AC6" s="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4"/>
      <c r="AV6" s="44"/>
      <c r="AW6" s="44"/>
      <c r="AX6" s="44"/>
      <c r="AY6" s="44"/>
      <c r="AZ6" s="44"/>
    </row>
    <row r="7" spans="1:52" ht="18.75" customHeight="1" thickBot="1" x14ac:dyDescent="0.3">
      <c r="A7" s="45"/>
      <c r="B7" s="46"/>
      <c r="C7" s="46"/>
      <c r="D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8"/>
      <c r="Z7" s="46"/>
      <c r="AA7" s="46"/>
      <c r="AB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9"/>
      <c r="AU7" s="49"/>
      <c r="AV7" s="49"/>
      <c r="AW7" s="49"/>
      <c r="AX7" s="49"/>
      <c r="AY7" s="49"/>
      <c r="AZ7" s="49"/>
    </row>
    <row r="8" spans="1:52" s="11" customFormat="1" ht="15" customHeight="1" thickBot="1" x14ac:dyDescent="0.3">
      <c r="A8" s="282" t="s">
        <v>1</v>
      </c>
      <c r="B8" s="282" t="s">
        <v>42</v>
      </c>
      <c r="C8" s="282" t="s">
        <v>43</v>
      </c>
      <c r="D8" s="282" t="s">
        <v>44</v>
      </c>
      <c r="E8" s="284" t="s">
        <v>45</v>
      </c>
      <c r="F8" s="284"/>
      <c r="G8" s="285"/>
      <c r="H8" s="286" t="s">
        <v>4</v>
      </c>
      <c r="I8" s="287"/>
      <c r="J8" s="287"/>
      <c r="K8" s="282"/>
      <c r="L8" s="282"/>
      <c r="M8" s="282"/>
      <c r="N8" s="282"/>
      <c r="O8" s="282"/>
      <c r="P8" s="282"/>
      <c r="Q8" s="282"/>
      <c r="R8" s="282"/>
      <c r="S8" s="282"/>
      <c r="T8" s="288" t="s">
        <v>4</v>
      </c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90"/>
      <c r="AR8" s="284" t="s">
        <v>5</v>
      </c>
      <c r="AS8" s="50"/>
      <c r="AT8" s="51"/>
      <c r="AU8" s="51"/>
      <c r="AV8" s="51"/>
      <c r="AW8" s="51"/>
      <c r="AX8" s="51"/>
      <c r="AY8" s="51"/>
      <c r="AZ8" s="51"/>
    </row>
    <row r="9" spans="1:52" s="11" customFormat="1" ht="15" customHeight="1" x14ac:dyDescent="0.25">
      <c r="A9" s="283"/>
      <c r="B9" s="283"/>
      <c r="C9" s="283"/>
      <c r="D9" s="283"/>
      <c r="E9" s="292" t="s">
        <v>75</v>
      </c>
      <c r="F9" s="291" t="s">
        <v>69</v>
      </c>
      <c r="G9" s="293" t="s">
        <v>24</v>
      </c>
      <c r="H9" s="294" t="s">
        <v>9</v>
      </c>
      <c r="I9" s="282"/>
      <c r="J9" s="295"/>
      <c r="K9" s="296" t="s">
        <v>10</v>
      </c>
      <c r="L9" s="283"/>
      <c r="M9" s="283"/>
      <c r="N9" s="283" t="s">
        <v>11</v>
      </c>
      <c r="O9" s="283"/>
      <c r="P9" s="283"/>
      <c r="Q9" s="283" t="s">
        <v>12</v>
      </c>
      <c r="R9" s="283"/>
      <c r="S9" s="283"/>
      <c r="T9" s="283" t="s">
        <v>13</v>
      </c>
      <c r="U9" s="283"/>
      <c r="V9" s="283"/>
      <c r="W9" s="283" t="s">
        <v>14</v>
      </c>
      <c r="X9" s="283"/>
      <c r="Y9" s="283"/>
      <c r="Z9" s="283" t="s">
        <v>15</v>
      </c>
      <c r="AA9" s="283"/>
      <c r="AB9" s="283"/>
      <c r="AC9" s="283" t="s">
        <v>16</v>
      </c>
      <c r="AD9" s="283"/>
      <c r="AE9" s="283"/>
      <c r="AF9" s="283" t="s">
        <v>17</v>
      </c>
      <c r="AG9" s="283"/>
      <c r="AH9" s="283"/>
      <c r="AI9" s="283" t="s">
        <v>18</v>
      </c>
      <c r="AJ9" s="283"/>
      <c r="AK9" s="283"/>
      <c r="AL9" s="283" t="s">
        <v>19</v>
      </c>
      <c r="AM9" s="283"/>
      <c r="AN9" s="283"/>
      <c r="AO9" s="283" t="s">
        <v>20</v>
      </c>
      <c r="AP9" s="283"/>
      <c r="AQ9" s="283"/>
      <c r="AR9" s="291"/>
      <c r="AS9" s="52" t="s">
        <v>6</v>
      </c>
      <c r="AT9" s="51" t="s">
        <v>7</v>
      </c>
      <c r="AU9" s="51" t="s">
        <v>46</v>
      </c>
      <c r="AV9" s="51" t="s">
        <v>8</v>
      </c>
      <c r="AW9" s="51"/>
      <c r="AX9" s="51"/>
      <c r="AY9" s="51"/>
      <c r="AZ9" s="51"/>
    </row>
    <row r="10" spans="1:52" s="11" customFormat="1" ht="45" customHeight="1" x14ac:dyDescent="0.25">
      <c r="A10" s="283"/>
      <c r="B10" s="283"/>
      <c r="C10" s="283"/>
      <c r="D10" s="283"/>
      <c r="E10" s="292"/>
      <c r="F10" s="291"/>
      <c r="G10" s="293"/>
      <c r="H10" s="225" t="s">
        <v>22</v>
      </c>
      <c r="I10" s="219" t="s">
        <v>23</v>
      </c>
      <c r="J10" s="221" t="s">
        <v>24</v>
      </c>
      <c r="K10" s="53" t="s">
        <v>22</v>
      </c>
      <c r="L10" s="175" t="s">
        <v>23</v>
      </c>
      <c r="M10" s="175" t="s">
        <v>24</v>
      </c>
      <c r="N10" s="175" t="s">
        <v>22</v>
      </c>
      <c r="O10" s="175" t="s">
        <v>23</v>
      </c>
      <c r="P10" s="175" t="s">
        <v>24</v>
      </c>
      <c r="Q10" s="175" t="s">
        <v>22</v>
      </c>
      <c r="R10" s="175" t="s">
        <v>23</v>
      </c>
      <c r="S10" s="175" t="s">
        <v>24</v>
      </c>
      <c r="T10" s="175" t="s">
        <v>22</v>
      </c>
      <c r="U10" s="175" t="s">
        <v>23</v>
      </c>
      <c r="V10" s="175" t="s">
        <v>24</v>
      </c>
      <c r="W10" s="175" t="s">
        <v>22</v>
      </c>
      <c r="X10" s="175" t="s">
        <v>23</v>
      </c>
      <c r="Y10" s="175" t="s">
        <v>24</v>
      </c>
      <c r="Z10" s="175" t="s">
        <v>22</v>
      </c>
      <c r="AA10" s="175" t="s">
        <v>23</v>
      </c>
      <c r="AB10" s="175" t="s">
        <v>24</v>
      </c>
      <c r="AC10" s="176" t="s">
        <v>22</v>
      </c>
      <c r="AD10" s="175" t="s">
        <v>23</v>
      </c>
      <c r="AE10" s="175" t="s">
        <v>24</v>
      </c>
      <c r="AF10" s="175" t="s">
        <v>22</v>
      </c>
      <c r="AG10" s="175" t="s">
        <v>23</v>
      </c>
      <c r="AH10" s="175" t="s">
        <v>24</v>
      </c>
      <c r="AI10" s="175" t="s">
        <v>22</v>
      </c>
      <c r="AJ10" s="175" t="s">
        <v>23</v>
      </c>
      <c r="AK10" s="175" t="s">
        <v>24</v>
      </c>
      <c r="AL10" s="175" t="s">
        <v>22</v>
      </c>
      <c r="AM10" s="175" t="s">
        <v>23</v>
      </c>
      <c r="AN10" s="175" t="s">
        <v>24</v>
      </c>
      <c r="AO10" s="175" t="s">
        <v>22</v>
      </c>
      <c r="AP10" s="175" t="s">
        <v>23</v>
      </c>
      <c r="AQ10" s="175" t="s">
        <v>24</v>
      </c>
      <c r="AR10" s="291"/>
      <c r="AS10" s="50"/>
      <c r="AT10" s="51"/>
      <c r="AU10" s="51" t="s">
        <v>47</v>
      </c>
      <c r="AV10" s="51" t="s">
        <v>21</v>
      </c>
      <c r="AW10" s="51"/>
      <c r="AX10" s="51"/>
      <c r="AY10" s="51"/>
      <c r="AZ10" s="51"/>
    </row>
    <row r="11" spans="1:52" s="11" customFormat="1" ht="20.25" customHeight="1" thickBot="1" x14ac:dyDescent="0.3">
      <c r="A11" s="179">
        <v>1</v>
      </c>
      <c r="B11" s="179">
        <v>2</v>
      </c>
      <c r="C11" s="179">
        <v>3</v>
      </c>
      <c r="D11" s="179">
        <v>4</v>
      </c>
      <c r="E11" s="54">
        <v>5</v>
      </c>
      <c r="F11" s="179">
        <v>6</v>
      </c>
      <c r="G11" s="55">
        <v>7</v>
      </c>
      <c r="H11" s="226">
        <v>8</v>
      </c>
      <c r="I11" s="220">
        <v>9</v>
      </c>
      <c r="J11" s="55">
        <v>10</v>
      </c>
      <c r="K11" s="56">
        <v>11</v>
      </c>
      <c r="L11" s="179">
        <v>12</v>
      </c>
      <c r="M11" s="179">
        <v>13</v>
      </c>
      <c r="N11" s="179">
        <v>14</v>
      </c>
      <c r="O11" s="179">
        <v>15</v>
      </c>
      <c r="P11" s="179">
        <v>16</v>
      </c>
      <c r="Q11" s="179">
        <v>17</v>
      </c>
      <c r="R11" s="179">
        <v>18</v>
      </c>
      <c r="S11" s="179">
        <v>19</v>
      </c>
      <c r="T11" s="179">
        <v>20</v>
      </c>
      <c r="U11" s="179">
        <v>21</v>
      </c>
      <c r="V11" s="179">
        <v>22</v>
      </c>
      <c r="W11" s="179">
        <v>23</v>
      </c>
      <c r="X11" s="179">
        <v>24</v>
      </c>
      <c r="Y11" s="179">
        <v>25</v>
      </c>
      <c r="Z11" s="179">
        <v>26</v>
      </c>
      <c r="AA11" s="179">
        <v>27</v>
      </c>
      <c r="AB11" s="179">
        <v>28</v>
      </c>
      <c r="AC11" s="54">
        <v>29</v>
      </c>
      <c r="AD11" s="179">
        <v>30</v>
      </c>
      <c r="AE11" s="179">
        <v>31</v>
      </c>
      <c r="AF11" s="179">
        <v>32</v>
      </c>
      <c r="AG11" s="179">
        <v>33</v>
      </c>
      <c r="AH11" s="179">
        <v>34</v>
      </c>
      <c r="AI11" s="179">
        <v>35</v>
      </c>
      <c r="AJ11" s="179">
        <v>36</v>
      </c>
      <c r="AK11" s="179">
        <v>37</v>
      </c>
      <c r="AL11" s="179">
        <v>38</v>
      </c>
      <c r="AM11" s="179">
        <v>39</v>
      </c>
      <c r="AN11" s="179">
        <v>40</v>
      </c>
      <c r="AO11" s="179">
        <v>41</v>
      </c>
      <c r="AP11" s="179">
        <v>42</v>
      </c>
      <c r="AQ11" s="179">
        <v>43</v>
      </c>
      <c r="AR11" s="179">
        <v>44</v>
      </c>
      <c r="AS11" s="50"/>
      <c r="AT11" s="51"/>
      <c r="AU11" s="51"/>
      <c r="AV11" s="51"/>
      <c r="AW11" s="51"/>
      <c r="AX11" s="51"/>
      <c r="AY11" s="51"/>
      <c r="AZ11" s="51"/>
    </row>
    <row r="12" spans="1:52" s="62" customFormat="1" ht="15" customHeight="1" x14ac:dyDescent="0.2">
      <c r="A12" s="304">
        <v>1</v>
      </c>
      <c r="B12" s="305" t="s">
        <v>25</v>
      </c>
      <c r="C12" s="305" t="s">
        <v>48</v>
      </c>
      <c r="D12" s="178" t="s">
        <v>49</v>
      </c>
      <c r="E12" s="57">
        <v>28.8</v>
      </c>
      <c r="F12" s="57">
        <v>0</v>
      </c>
      <c r="G12" s="59">
        <v>0</v>
      </c>
      <c r="H12" s="227">
        <v>0</v>
      </c>
      <c r="I12" s="121">
        <v>0</v>
      </c>
      <c r="J12" s="228">
        <v>0</v>
      </c>
      <c r="K12" s="142">
        <v>0</v>
      </c>
      <c r="L12" s="121">
        <v>0</v>
      </c>
      <c r="M12" s="143">
        <v>0</v>
      </c>
      <c r="N12" s="121">
        <v>0</v>
      </c>
      <c r="O12" s="121">
        <v>0</v>
      </c>
      <c r="P12" s="143">
        <v>0</v>
      </c>
      <c r="Q12" s="121">
        <v>0</v>
      </c>
      <c r="R12" s="121">
        <v>0</v>
      </c>
      <c r="S12" s="143">
        <v>0</v>
      </c>
      <c r="T12" s="121">
        <v>0</v>
      </c>
      <c r="U12" s="121">
        <v>0</v>
      </c>
      <c r="V12" s="143">
        <v>0</v>
      </c>
      <c r="W12" s="121">
        <v>0</v>
      </c>
      <c r="X12" s="121">
        <v>0</v>
      </c>
      <c r="Y12" s="143">
        <v>0</v>
      </c>
      <c r="Z12" s="121">
        <v>0</v>
      </c>
      <c r="AA12" s="121">
        <v>0</v>
      </c>
      <c r="AB12" s="143">
        <v>0</v>
      </c>
      <c r="AC12" s="120">
        <v>0</v>
      </c>
      <c r="AD12" s="120">
        <v>0</v>
      </c>
      <c r="AE12" s="150">
        <v>0</v>
      </c>
      <c r="AF12" s="110">
        <v>0</v>
      </c>
      <c r="AG12" s="110">
        <v>0</v>
      </c>
      <c r="AH12" s="138">
        <v>0</v>
      </c>
      <c r="AI12" s="57">
        <v>28.8</v>
      </c>
      <c r="AJ12" s="110">
        <v>0</v>
      </c>
      <c r="AK12" s="138">
        <v>0</v>
      </c>
      <c r="AL12" s="121">
        <v>0</v>
      </c>
      <c r="AM12" s="120">
        <v>0</v>
      </c>
      <c r="AN12" s="138">
        <v>0</v>
      </c>
      <c r="AO12" s="58">
        <v>0</v>
      </c>
      <c r="AP12" s="111">
        <v>0</v>
      </c>
      <c r="AQ12" s="111">
        <v>0</v>
      </c>
      <c r="AR12" s="112"/>
      <c r="AS12" s="60">
        <f>SUM(AO12,AL12,AI12,AF12,AC12,Z12,W12,T12,Q12,N12,K12,H12)</f>
        <v>28.8</v>
      </c>
      <c r="AT12" s="61">
        <f>SUM(AP12,AM12,AJ12,AG12,AD12,AA12,X12,U12,R12,O12,L12,I12)</f>
        <v>0</v>
      </c>
      <c r="AU12" s="61">
        <f>SUM(AT12-F12)</f>
        <v>0</v>
      </c>
      <c r="AV12" s="61">
        <f>SUM(E12-AS12)</f>
        <v>0</v>
      </c>
      <c r="AW12" s="51"/>
      <c r="AX12" s="51"/>
      <c r="AY12" s="51"/>
      <c r="AZ12" s="51"/>
    </row>
    <row r="13" spans="1:52" s="62" customFormat="1" ht="15" customHeight="1" x14ac:dyDescent="0.2">
      <c r="A13" s="298"/>
      <c r="B13" s="291"/>
      <c r="C13" s="291"/>
      <c r="D13" s="175" t="s">
        <v>50</v>
      </c>
      <c r="E13" s="57">
        <v>552</v>
      </c>
      <c r="F13" s="57">
        <v>0</v>
      </c>
      <c r="G13" s="64">
        <v>0</v>
      </c>
      <c r="H13" s="229">
        <v>0</v>
      </c>
      <c r="I13" s="124">
        <v>0</v>
      </c>
      <c r="J13" s="230">
        <v>0</v>
      </c>
      <c r="K13" s="144">
        <v>0</v>
      </c>
      <c r="L13" s="124">
        <v>0</v>
      </c>
      <c r="M13" s="145">
        <v>0</v>
      </c>
      <c r="N13" s="124">
        <v>0</v>
      </c>
      <c r="O13" s="124">
        <v>0</v>
      </c>
      <c r="P13" s="145">
        <v>0</v>
      </c>
      <c r="Q13" s="124">
        <v>0</v>
      </c>
      <c r="R13" s="124">
        <v>0</v>
      </c>
      <c r="S13" s="145">
        <v>0</v>
      </c>
      <c r="T13" s="124">
        <v>0</v>
      </c>
      <c r="U13" s="124">
        <v>0</v>
      </c>
      <c r="V13" s="145">
        <v>0</v>
      </c>
      <c r="W13" s="124">
        <v>0</v>
      </c>
      <c r="X13" s="124">
        <v>0</v>
      </c>
      <c r="Y13" s="145">
        <v>0</v>
      </c>
      <c r="Z13" s="124">
        <v>0</v>
      </c>
      <c r="AA13" s="124">
        <v>0</v>
      </c>
      <c r="AB13" s="145">
        <v>0</v>
      </c>
      <c r="AC13" s="122">
        <v>0</v>
      </c>
      <c r="AD13" s="122">
        <v>0</v>
      </c>
      <c r="AE13" s="150">
        <v>0</v>
      </c>
      <c r="AF13" s="65">
        <v>0</v>
      </c>
      <c r="AG13" s="65">
        <v>0</v>
      </c>
      <c r="AH13" s="138">
        <v>0</v>
      </c>
      <c r="AI13" s="57">
        <v>552</v>
      </c>
      <c r="AJ13" s="65">
        <v>0</v>
      </c>
      <c r="AK13" s="138">
        <v>0</v>
      </c>
      <c r="AL13" s="124">
        <v>0</v>
      </c>
      <c r="AM13" s="122">
        <v>0</v>
      </c>
      <c r="AN13" s="138">
        <v>0</v>
      </c>
      <c r="AO13" s="63">
        <v>0</v>
      </c>
      <c r="AP13" s="66">
        <v>0</v>
      </c>
      <c r="AQ13" s="66">
        <v>0</v>
      </c>
      <c r="AR13" s="67"/>
      <c r="AS13" s="60">
        <f>SUM(AO13,AL13,AI13,AF13,AC13,Z13,W13,T13,Q13,N13,K13,H13)</f>
        <v>552</v>
      </c>
      <c r="AT13" s="61">
        <f>SUM(AP13,AM13,AJ13,AG13,AD13,AA13,X13,U13,R13,O13,L13,I13)</f>
        <v>0</v>
      </c>
      <c r="AU13" s="61">
        <f t="shared" ref="AU13:AU31" si="0">SUM(AT13-F13)</f>
        <v>0</v>
      </c>
      <c r="AV13" s="61">
        <f t="shared" ref="AV13:AV32" si="1">SUM(E13-AS13)</f>
        <v>0</v>
      </c>
      <c r="AW13" s="51"/>
      <c r="AX13" s="51"/>
      <c r="AY13" s="51"/>
      <c r="AZ13" s="51"/>
    </row>
    <row r="14" spans="1:52" s="62" customFormat="1" ht="15" customHeight="1" x14ac:dyDescent="0.2">
      <c r="A14" s="298"/>
      <c r="B14" s="291"/>
      <c r="C14" s="291"/>
      <c r="D14" s="175" t="s">
        <v>51</v>
      </c>
      <c r="E14" s="57">
        <v>31</v>
      </c>
      <c r="F14" s="57">
        <v>0</v>
      </c>
      <c r="G14" s="64">
        <f>F14/E14*100</f>
        <v>0</v>
      </c>
      <c r="H14" s="229">
        <v>0</v>
      </c>
      <c r="I14" s="124">
        <v>0</v>
      </c>
      <c r="J14" s="230">
        <v>0</v>
      </c>
      <c r="K14" s="144">
        <v>0</v>
      </c>
      <c r="L14" s="124">
        <v>0</v>
      </c>
      <c r="M14" s="145">
        <v>0</v>
      </c>
      <c r="N14" s="124">
        <v>0</v>
      </c>
      <c r="O14" s="124">
        <v>0</v>
      </c>
      <c r="P14" s="145">
        <v>0</v>
      </c>
      <c r="Q14" s="124">
        <v>0</v>
      </c>
      <c r="R14" s="124">
        <v>0</v>
      </c>
      <c r="S14" s="145">
        <v>0</v>
      </c>
      <c r="T14" s="124">
        <v>0</v>
      </c>
      <c r="U14" s="124">
        <v>0</v>
      </c>
      <c r="V14" s="145">
        <v>0</v>
      </c>
      <c r="W14" s="124">
        <v>0</v>
      </c>
      <c r="X14" s="124">
        <v>0</v>
      </c>
      <c r="Y14" s="145">
        <v>0</v>
      </c>
      <c r="Z14" s="124">
        <v>0</v>
      </c>
      <c r="AA14" s="124">
        <v>0</v>
      </c>
      <c r="AB14" s="145">
        <v>0</v>
      </c>
      <c r="AC14" s="122">
        <v>0</v>
      </c>
      <c r="AD14" s="122">
        <v>0</v>
      </c>
      <c r="AE14" s="150">
        <v>0</v>
      </c>
      <c r="AF14" s="65">
        <v>0</v>
      </c>
      <c r="AG14" s="65">
        <v>0</v>
      </c>
      <c r="AH14" s="138">
        <v>0</v>
      </c>
      <c r="AI14" s="57">
        <v>31</v>
      </c>
      <c r="AJ14" s="65">
        <v>0</v>
      </c>
      <c r="AK14" s="138">
        <v>0</v>
      </c>
      <c r="AL14" s="124">
        <v>0</v>
      </c>
      <c r="AM14" s="122">
        <v>0</v>
      </c>
      <c r="AN14" s="138">
        <v>0</v>
      </c>
      <c r="AO14" s="63">
        <v>0</v>
      </c>
      <c r="AP14" s="66">
        <v>0</v>
      </c>
      <c r="AQ14" s="66">
        <v>0</v>
      </c>
      <c r="AR14" s="67"/>
      <c r="AS14" s="60">
        <f>SUM(AO14,AL14,AI14,AF14,AC14,Z14,W14,T14,Q14,N14,K14,H14)</f>
        <v>31</v>
      </c>
      <c r="AT14" s="61">
        <f t="shared" ref="AS14:AT27" si="2">SUM(AP14,AM14,AJ14,AG14,AD14,AA14,X14,U14,R14,O14,L14,I14)</f>
        <v>0</v>
      </c>
      <c r="AU14" s="61">
        <f>SUM(AT14-F14)</f>
        <v>0</v>
      </c>
      <c r="AV14" s="61">
        <f t="shared" si="1"/>
        <v>0</v>
      </c>
      <c r="AW14" s="51"/>
      <c r="AX14" s="51"/>
      <c r="AY14" s="51"/>
      <c r="AZ14" s="51"/>
    </row>
    <row r="15" spans="1:52" s="62" customFormat="1" ht="15" customHeight="1" x14ac:dyDescent="0.2">
      <c r="A15" s="298"/>
      <c r="B15" s="291"/>
      <c r="C15" s="291"/>
      <c r="D15" s="175" t="s">
        <v>52</v>
      </c>
      <c r="E15" s="27">
        <v>0</v>
      </c>
      <c r="F15" s="27">
        <v>0</v>
      </c>
      <c r="G15" s="68">
        <v>0</v>
      </c>
      <c r="H15" s="229">
        <v>0</v>
      </c>
      <c r="I15" s="124">
        <v>0</v>
      </c>
      <c r="J15" s="230">
        <v>0</v>
      </c>
      <c r="K15" s="144">
        <v>0</v>
      </c>
      <c r="L15" s="124">
        <v>0</v>
      </c>
      <c r="M15" s="145">
        <v>0</v>
      </c>
      <c r="N15" s="124">
        <v>0</v>
      </c>
      <c r="O15" s="124">
        <v>0</v>
      </c>
      <c r="P15" s="145">
        <v>0</v>
      </c>
      <c r="Q15" s="124">
        <v>0</v>
      </c>
      <c r="R15" s="124">
        <v>0</v>
      </c>
      <c r="S15" s="145"/>
      <c r="T15" s="124">
        <v>0</v>
      </c>
      <c r="U15" s="124">
        <v>0</v>
      </c>
      <c r="V15" s="145">
        <v>0</v>
      </c>
      <c r="W15" s="124">
        <v>0</v>
      </c>
      <c r="X15" s="124">
        <v>0</v>
      </c>
      <c r="Y15" s="145">
        <v>0</v>
      </c>
      <c r="Z15" s="124">
        <v>0</v>
      </c>
      <c r="AA15" s="124">
        <v>0</v>
      </c>
      <c r="AB15" s="145">
        <v>0</v>
      </c>
      <c r="AC15" s="122">
        <v>0</v>
      </c>
      <c r="AD15" s="122">
        <v>0</v>
      </c>
      <c r="AE15" s="138">
        <v>0</v>
      </c>
      <c r="AF15" s="65">
        <v>0</v>
      </c>
      <c r="AG15" s="65">
        <v>0</v>
      </c>
      <c r="AH15" s="138">
        <v>0</v>
      </c>
      <c r="AI15" s="124">
        <v>0</v>
      </c>
      <c r="AJ15" s="65">
        <v>0</v>
      </c>
      <c r="AK15" s="138">
        <v>0</v>
      </c>
      <c r="AL15" s="124">
        <v>0</v>
      </c>
      <c r="AM15" s="122">
        <v>0</v>
      </c>
      <c r="AN15" s="138">
        <v>0</v>
      </c>
      <c r="AO15" s="63">
        <v>0</v>
      </c>
      <c r="AP15" s="66">
        <v>0</v>
      </c>
      <c r="AQ15" s="66">
        <v>0</v>
      </c>
      <c r="AR15" s="67"/>
      <c r="AS15" s="60">
        <f>SUM(AO15,AL15,AI15,AF15,AC15,Z15,W15,T15,Q15,N15,K15,H15)</f>
        <v>0</v>
      </c>
      <c r="AT15" s="61">
        <f t="shared" si="2"/>
        <v>0</v>
      </c>
      <c r="AU15" s="61">
        <f t="shared" si="0"/>
        <v>0</v>
      </c>
      <c r="AV15" s="61">
        <f t="shared" si="1"/>
        <v>0</v>
      </c>
      <c r="AW15" s="51"/>
      <c r="AX15" s="51"/>
      <c r="AY15" s="51"/>
      <c r="AZ15" s="51"/>
    </row>
    <row r="16" spans="1:52" s="62" customFormat="1" ht="23.25" customHeight="1" thickBot="1" x14ac:dyDescent="0.2">
      <c r="A16" s="299"/>
      <c r="B16" s="300"/>
      <c r="C16" s="300"/>
      <c r="D16" s="190" t="s">
        <v>53</v>
      </c>
      <c r="E16" s="69">
        <f>SUM(E12:E15)</f>
        <v>611.79999999999995</v>
      </c>
      <c r="F16" s="69">
        <f>SUM(F12:F15)</f>
        <v>0</v>
      </c>
      <c r="G16" s="71">
        <f>SUM(F16/E16*100)</f>
        <v>0</v>
      </c>
      <c r="H16" s="231">
        <f>SUM(H12:H15)</f>
        <v>0</v>
      </c>
      <c r="I16" s="146">
        <f>SUM(I12:I15)</f>
        <v>0</v>
      </c>
      <c r="J16" s="232">
        <v>0</v>
      </c>
      <c r="K16" s="146">
        <f>SUM(K12:K15)</f>
        <v>0</v>
      </c>
      <c r="L16" s="146">
        <f>SUM(L12:L15)</f>
        <v>0</v>
      </c>
      <c r="M16" s="147">
        <v>0</v>
      </c>
      <c r="N16" s="126">
        <f>SUM(N12:N15)</f>
        <v>0</v>
      </c>
      <c r="O16" s="126">
        <f>SUM(O12:O15)</f>
        <v>0</v>
      </c>
      <c r="P16" s="147">
        <v>0</v>
      </c>
      <c r="Q16" s="125">
        <f>SUM(Q12:Q15)</f>
        <v>0</v>
      </c>
      <c r="R16" s="125">
        <v>0</v>
      </c>
      <c r="S16" s="147">
        <v>0</v>
      </c>
      <c r="T16" s="125">
        <f>SUM(T12:T15)</f>
        <v>0</v>
      </c>
      <c r="U16" s="125">
        <f>SUM(U12:U15)</f>
        <v>0</v>
      </c>
      <c r="V16" s="147">
        <v>0</v>
      </c>
      <c r="W16" s="125">
        <f>SUM(W12:W15)</f>
        <v>0</v>
      </c>
      <c r="X16" s="125">
        <v>0</v>
      </c>
      <c r="Y16" s="147">
        <v>0</v>
      </c>
      <c r="Z16" s="125">
        <f>SUM(Z12:Z15)</f>
        <v>0</v>
      </c>
      <c r="AA16" s="125">
        <v>0</v>
      </c>
      <c r="AB16" s="147">
        <v>0</v>
      </c>
      <c r="AC16" s="125">
        <f>SUM(AC12:AC15)</f>
        <v>0</v>
      </c>
      <c r="AD16" s="125">
        <f>AD12+AD13+AD14+AD15</f>
        <v>0</v>
      </c>
      <c r="AE16" s="253">
        <v>0</v>
      </c>
      <c r="AF16" s="72">
        <f>SUM(AF12:AF15)</f>
        <v>0</v>
      </c>
      <c r="AG16" s="72">
        <v>0</v>
      </c>
      <c r="AH16" s="139">
        <v>0</v>
      </c>
      <c r="AI16" s="276">
        <f>SUM(AI12:AI15)</f>
        <v>611.79999999999995</v>
      </c>
      <c r="AJ16" s="72">
        <v>0</v>
      </c>
      <c r="AK16" s="139">
        <v>0</v>
      </c>
      <c r="AL16" s="125">
        <f>SUM(AL12:AL15)</f>
        <v>0</v>
      </c>
      <c r="AM16" s="125">
        <f>SUM(AM12:AM15)</f>
        <v>0</v>
      </c>
      <c r="AN16" s="139">
        <v>0</v>
      </c>
      <c r="AO16" s="70">
        <f>SUM(AO12:AO15)</f>
        <v>0</v>
      </c>
      <c r="AP16" s="70">
        <v>0</v>
      </c>
      <c r="AQ16" s="70">
        <v>0</v>
      </c>
      <c r="AR16" s="74"/>
      <c r="AS16" s="75">
        <f t="shared" si="2"/>
        <v>611.79999999999995</v>
      </c>
      <c r="AT16" s="76">
        <f>SUM(AT12:AT15)</f>
        <v>0</v>
      </c>
      <c r="AU16" s="76">
        <f t="shared" si="0"/>
        <v>0</v>
      </c>
      <c r="AV16" s="76">
        <f>SUM(E16-AS16)</f>
        <v>0</v>
      </c>
      <c r="AW16" s="51"/>
      <c r="AX16" s="51"/>
      <c r="AY16" s="51"/>
      <c r="AZ16" s="51"/>
    </row>
    <row r="17" spans="1:52" s="82" customFormat="1" ht="15" customHeight="1" thickBot="1" x14ac:dyDescent="0.25">
      <c r="A17" s="297">
        <v>2</v>
      </c>
      <c r="B17" s="301" t="s">
        <v>28</v>
      </c>
      <c r="C17" s="301" t="s">
        <v>48</v>
      </c>
      <c r="D17" s="181" t="s">
        <v>49</v>
      </c>
      <c r="E17" s="57">
        <v>10658.4</v>
      </c>
      <c r="F17" s="57">
        <v>0</v>
      </c>
      <c r="G17" s="79">
        <v>0</v>
      </c>
      <c r="H17" s="233">
        <v>0</v>
      </c>
      <c r="I17" s="127">
        <v>0</v>
      </c>
      <c r="J17" s="234">
        <v>0</v>
      </c>
      <c r="K17" s="148">
        <v>0</v>
      </c>
      <c r="L17" s="127">
        <v>0</v>
      </c>
      <c r="M17" s="149">
        <v>0</v>
      </c>
      <c r="N17" s="127">
        <v>0</v>
      </c>
      <c r="O17" s="127">
        <v>0</v>
      </c>
      <c r="P17" s="149">
        <v>0</v>
      </c>
      <c r="Q17" s="200">
        <v>1776.4</v>
      </c>
      <c r="R17" s="127">
        <v>0</v>
      </c>
      <c r="S17" s="143">
        <v>0</v>
      </c>
      <c r="T17" s="127">
        <v>1776.4</v>
      </c>
      <c r="U17" s="127">
        <v>0</v>
      </c>
      <c r="V17" s="150">
        <v>0</v>
      </c>
      <c r="W17" s="200">
        <v>1776.4</v>
      </c>
      <c r="X17" s="131">
        <v>0</v>
      </c>
      <c r="Y17" s="129">
        <v>0</v>
      </c>
      <c r="Z17" s="127">
        <v>1776.4</v>
      </c>
      <c r="AA17" s="128">
        <v>0</v>
      </c>
      <c r="AB17" s="129">
        <v>0</v>
      </c>
      <c r="AC17" s="131">
        <v>1776.4</v>
      </c>
      <c r="AD17" s="131">
        <v>0</v>
      </c>
      <c r="AE17" s="138">
        <v>0</v>
      </c>
      <c r="AF17" s="127">
        <v>1776.4</v>
      </c>
      <c r="AG17" s="78">
        <v>0</v>
      </c>
      <c r="AH17" s="137">
        <v>0</v>
      </c>
      <c r="AI17" s="127">
        <v>0</v>
      </c>
      <c r="AJ17" s="131">
        <v>0</v>
      </c>
      <c r="AK17" s="137">
        <v>0</v>
      </c>
      <c r="AL17" s="257">
        <v>0</v>
      </c>
      <c r="AM17" s="127">
        <v>0</v>
      </c>
      <c r="AN17" s="137">
        <v>0</v>
      </c>
      <c r="AO17" s="78">
        <v>0</v>
      </c>
      <c r="AP17" s="113">
        <v>0</v>
      </c>
      <c r="AQ17" s="265">
        <v>0</v>
      </c>
      <c r="AR17" s="114"/>
      <c r="AS17" s="80">
        <f t="shared" si="2"/>
        <v>10658.4</v>
      </c>
      <c r="AT17" s="61">
        <f>SUM(AP17,AM17,AJ17,AG17,AD17,AA17,X17,U17,R17,O17,L17,I17)</f>
        <v>0</v>
      </c>
      <c r="AU17" s="61">
        <f>SUM(AT17-F17)</f>
        <v>0</v>
      </c>
      <c r="AV17" s="81">
        <f t="shared" si="1"/>
        <v>0</v>
      </c>
      <c r="AW17" s="51"/>
      <c r="AX17" s="51"/>
      <c r="AY17" s="51"/>
      <c r="AZ17" s="51"/>
    </row>
    <row r="18" spans="1:52" s="82" customFormat="1" ht="15" customHeight="1" thickBot="1" x14ac:dyDescent="0.25">
      <c r="A18" s="298"/>
      <c r="B18" s="302"/>
      <c r="C18" s="302"/>
      <c r="D18" s="182" t="s">
        <v>50</v>
      </c>
      <c r="E18" s="57">
        <v>16604.5</v>
      </c>
      <c r="F18" s="57">
        <v>0</v>
      </c>
      <c r="G18" s="64">
        <f>F18/E18*100</f>
        <v>0</v>
      </c>
      <c r="H18" s="229">
        <v>0</v>
      </c>
      <c r="I18" s="124">
        <v>0</v>
      </c>
      <c r="J18" s="230">
        <v>0</v>
      </c>
      <c r="K18" s="144">
        <v>0</v>
      </c>
      <c r="L18" s="124">
        <v>0</v>
      </c>
      <c r="M18" s="145">
        <v>0</v>
      </c>
      <c r="N18" s="124">
        <v>0</v>
      </c>
      <c r="O18" s="124">
        <v>0</v>
      </c>
      <c r="P18" s="145">
        <v>0</v>
      </c>
      <c r="Q18" s="201">
        <v>0</v>
      </c>
      <c r="R18" s="124">
        <v>0</v>
      </c>
      <c r="S18" s="145">
        <v>0</v>
      </c>
      <c r="T18" s="124">
        <v>0</v>
      </c>
      <c r="U18" s="124">
        <v>0</v>
      </c>
      <c r="V18" s="151">
        <v>0</v>
      </c>
      <c r="W18" s="201">
        <v>0</v>
      </c>
      <c r="X18" s="122">
        <v>0</v>
      </c>
      <c r="Y18" s="134">
        <v>0</v>
      </c>
      <c r="Z18" s="124">
        <v>0</v>
      </c>
      <c r="AA18" s="124">
        <v>0</v>
      </c>
      <c r="AB18" s="145">
        <v>0</v>
      </c>
      <c r="AC18" s="124">
        <v>0</v>
      </c>
      <c r="AD18" s="122">
        <v>0</v>
      </c>
      <c r="AE18" s="138">
        <v>0</v>
      </c>
      <c r="AF18" s="166">
        <v>0</v>
      </c>
      <c r="AG18" s="65">
        <v>0</v>
      </c>
      <c r="AH18" s="138">
        <v>0</v>
      </c>
      <c r="AI18" s="124">
        <v>4978.3</v>
      </c>
      <c r="AJ18" s="122">
        <v>0</v>
      </c>
      <c r="AK18" s="137">
        <v>0</v>
      </c>
      <c r="AL18" s="258">
        <v>4978.3</v>
      </c>
      <c r="AM18" s="124"/>
      <c r="AN18" s="137">
        <v>0</v>
      </c>
      <c r="AO18" s="63">
        <v>6647.9</v>
      </c>
      <c r="AP18" s="63">
        <v>0</v>
      </c>
      <c r="AQ18" s="116">
        <v>0</v>
      </c>
      <c r="AR18" s="89"/>
      <c r="AS18" s="80">
        <f>SUM(AO18,AL18,AI18,AF18,AC18,Z18,W18,T18,Q18,N18,K18,H18)</f>
        <v>16604.5</v>
      </c>
      <c r="AT18" s="61">
        <f>SUM(AP18,AM18,AJ18,AG18,AD18,AA18,X18,U18,R18,O18,L18,I18)</f>
        <v>0</v>
      </c>
      <c r="AU18" s="61">
        <f>SUM(AT18-F18)</f>
        <v>0</v>
      </c>
      <c r="AV18" s="81">
        <f>SUM(E18-AS18)</f>
        <v>0</v>
      </c>
      <c r="AW18" s="51"/>
      <c r="AX18" s="51"/>
      <c r="AY18" s="51"/>
      <c r="AZ18" s="51"/>
    </row>
    <row r="19" spans="1:52" s="82" customFormat="1" ht="15" customHeight="1" thickBot="1" x14ac:dyDescent="0.25">
      <c r="A19" s="298"/>
      <c r="B19" s="302"/>
      <c r="C19" s="302"/>
      <c r="D19" s="182" t="s">
        <v>51</v>
      </c>
      <c r="E19" s="57">
        <f t="shared" ref="E19:F20" si="3">H19+K19+N19+Q19+T19+W19+Z19+AC19+AF19+AI19+AL19+AO19</f>
        <v>0</v>
      </c>
      <c r="F19" s="57">
        <f t="shared" si="3"/>
        <v>0</v>
      </c>
      <c r="G19" s="68">
        <v>0</v>
      </c>
      <c r="H19" s="229">
        <v>0</v>
      </c>
      <c r="I19" s="124">
        <v>0</v>
      </c>
      <c r="J19" s="230">
        <v>0</v>
      </c>
      <c r="K19" s="144">
        <v>0</v>
      </c>
      <c r="L19" s="124">
        <v>0</v>
      </c>
      <c r="M19" s="145">
        <v>0</v>
      </c>
      <c r="N19" s="124">
        <v>0</v>
      </c>
      <c r="O19" s="124">
        <v>0</v>
      </c>
      <c r="P19" s="145">
        <v>0</v>
      </c>
      <c r="Q19" s="201">
        <v>0</v>
      </c>
      <c r="R19" s="124">
        <v>0</v>
      </c>
      <c r="S19" s="145">
        <v>0</v>
      </c>
      <c r="T19" s="124">
        <v>0</v>
      </c>
      <c r="U19" s="124">
        <v>0</v>
      </c>
      <c r="V19" s="130">
        <v>0</v>
      </c>
      <c r="W19" s="201">
        <v>0</v>
      </c>
      <c r="X19" s="122">
        <v>0</v>
      </c>
      <c r="Y19" s="134">
        <v>0</v>
      </c>
      <c r="Z19" s="124">
        <v>0</v>
      </c>
      <c r="AA19" s="124">
        <v>0</v>
      </c>
      <c r="AB19" s="123">
        <v>0</v>
      </c>
      <c r="AC19" s="122">
        <v>0</v>
      </c>
      <c r="AD19" s="122">
        <v>0</v>
      </c>
      <c r="AE19" s="138">
        <v>0</v>
      </c>
      <c r="AF19" s="63">
        <v>0</v>
      </c>
      <c r="AG19" s="63">
        <v>0</v>
      </c>
      <c r="AH19" s="138">
        <v>0</v>
      </c>
      <c r="AI19" s="124">
        <v>0</v>
      </c>
      <c r="AJ19" s="122">
        <v>0</v>
      </c>
      <c r="AK19" s="137">
        <v>0</v>
      </c>
      <c r="AL19" s="258">
        <v>0</v>
      </c>
      <c r="AM19" s="124">
        <v>0</v>
      </c>
      <c r="AN19" s="137">
        <v>0</v>
      </c>
      <c r="AO19" s="63">
        <v>0</v>
      </c>
      <c r="AP19" s="63">
        <v>0</v>
      </c>
      <c r="AQ19" s="116">
        <v>0</v>
      </c>
      <c r="AR19" s="89"/>
      <c r="AS19" s="60">
        <f t="shared" si="2"/>
        <v>0</v>
      </c>
      <c r="AT19" s="61">
        <f t="shared" si="2"/>
        <v>0</v>
      </c>
      <c r="AU19" s="61">
        <f>SUM(AT19-F19)</f>
        <v>0</v>
      </c>
      <c r="AV19" s="61">
        <f>SUM(E19-AS19)</f>
        <v>0</v>
      </c>
      <c r="AW19" s="51"/>
      <c r="AX19" s="51"/>
      <c r="AY19" s="51"/>
      <c r="AZ19" s="51"/>
    </row>
    <row r="20" spans="1:52" s="82" customFormat="1" ht="15" customHeight="1" thickBot="1" x14ac:dyDescent="0.25">
      <c r="A20" s="298"/>
      <c r="B20" s="302"/>
      <c r="C20" s="302"/>
      <c r="D20" s="182" t="s">
        <v>52</v>
      </c>
      <c r="E20" s="57">
        <f t="shared" si="3"/>
        <v>0</v>
      </c>
      <c r="F20" s="57">
        <f t="shared" si="3"/>
        <v>0</v>
      </c>
      <c r="G20" s="68">
        <v>0</v>
      </c>
      <c r="H20" s="229">
        <v>0</v>
      </c>
      <c r="I20" s="124">
        <v>0</v>
      </c>
      <c r="J20" s="230">
        <v>0</v>
      </c>
      <c r="K20" s="144">
        <v>0</v>
      </c>
      <c r="L20" s="124">
        <v>0</v>
      </c>
      <c r="M20" s="145">
        <v>0</v>
      </c>
      <c r="N20" s="124">
        <v>0</v>
      </c>
      <c r="O20" s="124">
        <v>0</v>
      </c>
      <c r="P20" s="145">
        <v>0</v>
      </c>
      <c r="Q20" s="201">
        <v>0</v>
      </c>
      <c r="R20" s="124">
        <v>0</v>
      </c>
      <c r="S20" s="145"/>
      <c r="T20" s="124">
        <v>0</v>
      </c>
      <c r="U20" s="124">
        <v>0</v>
      </c>
      <c r="V20" s="130">
        <v>0</v>
      </c>
      <c r="W20" s="201">
        <v>0</v>
      </c>
      <c r="X20" s="122">
        <v>0</v>
      </c>
      <c r="Y20" s="134">
        <v>0</v>
      </c>
      <c r="Z20" s="124">
        <v>0</v>
      </c>
      <c r="AA20" s="124">
        <v>0</v>
      </c>
      <c r="AB20" s="134">
        <v>0</v>
      </c>
      <c r="AC20" s="122">
        <v>0</v>
      </c>
      <c r="AD20" s="122">
        <v>0</v>
      </c>
      <c r="AE20" s="138">
        <v>0</v>
      </c>
      <c r="AF20" s="63">
        <v>0</v>
      </c>
      <c r="AG20" s="63">
        <v>0</v>
      </c>
      <c r="AH20" s="138">
        <v>0</v>
      </c>
      <c r="AI20" s="124">
        <v>0</v>
      </c>
      <c r="AJ20" s="122">
        <v>0</v>
      </c>
      <c r="AK20" s="137">
        <v>0</v>
      </c>
      <c r="AL20" s="258">
        <v>0</v>
      </c>
      <c r="AM20" s="124">
        <v>0</v>
      </c>
      <c r="AN20" s="137">
        <v>0</v>
      </c>
      <c r="AO20" s="63">
        <v>0</v>
      </c>
      <c r="AP20" s="63">
        <v>0</v>
      </c>
      <c r="AQ20" s="116">
        <v>0</v>
      </c>
      <c r="AR20" s="89"/>
      <c r="AS20" s="60">
        <f t="shared" si="2"/>
        <v>0</v>
      </c>
      <c r="AT20" s="61">
        <f t="shared" si="2"/>
        <v>0</v>
      </c>
      <c r="AU20" s="61">
        <f t="shared" si="0"/>
        <v>0</v>
      </c>
      <c r="AV20" s="61">
        <f t="shared" si="1"/>
        <v>0</v>
      </c>
      <c r="AW20" s="51"/>
      <c r="AX20" s="51"/>
      <c r="AY20" s="51"/>
      <c r="AZ20" s="51"/>
    </row>
    <row r="21" spans="1:52" s="82" customFormat="1" ht="21.75" customHeight="1" thickBot="1" x14ac:dyDescent="0.25">
      <c r="A21" s="299"/>
      <c r="B21" s="303"/>
      <c r="C21" s="303"/>
      <c r="D21" s="189" t="s">
        <v>54</v>
      </c>
      <c r="E21" s="69">
        <f>SUM(E17:E20)</f>
        <v>27262.9</v>
      </c>
      <c r="F21" s="69">
        <f>SUM(F17:F20)</f>
        <v>0</v>
      </c>
      <c r="G21" s="71">
        <f>SUM(F21/E21*100)</f>
        <v>0</v>
      </c>
      <c r="H21" s="231">
        <f>SUM(H17:H20)</f>
        <v>0</v>
      </c>
      <c r="I21" s="146">
        <f>SUM(I17:I20)</f>
        <v>0</v>
      </c>
      <c r="J21" s="232">
        <v>0</v>
      </c>
      <c r="K21" s="146">
        <f>SUM(K17:K20)</f>
        <v>0</v>
      </c>
      <c r="L21" s="146">
        <f>SUM(L17:L20)</f>
        <v>0</v>
      </c>
      <c r="M21" s="147">
        <v>0</v>
      </c>
      <c r="N21" s="126">
        <f>SUM(N17:N20)</f>
        <v>0</v>
      </c>
      <c r="O21" s="126">
        <f>SUM(O17:O20)</f>
        <v>0</v>
      </c>
      <c r="P21" s="152">
        <v>0</v>
      </c>
      <c r="Q21" s="202">
        <f>SUM(Q17:Q20)</f>
        <v>1776.4</v>
      </c>
      <c r="R21" s="125">
        <v>0</v>
      </c>
      <c r="S21" s="147">
        <v>0</v>
      </c>
      <c r="T21" s="125">
        <f>SUM(T17:T20)</f>
        <v>1776.4</v>
      </c>
      <c r="U21" s="125">
        <f>SUM(U17:U20)</f>
        <v>0</v>
      </c>
      <c r="V21" s="153">
        <v>0</v>
      </c>
      <c r="W21" s="202">
        <f>SUM(W17:W20)</f>
        <v>1776.4</v>
      </c>
      <c r="X21" s="125">
        <v>0</v>
      </c>
      <c r="Y21" s="153">
        <v>0</v>
      </c>
      <c r="Z21" s="125">
        <f>SUM(Z17:Z20)</f>
        <v>1776.4</v>
      </c>
      <c r="AA21" s="125">
        <v>0</v>
      </c>
      <c r="AB21" s="152">
        <v>0</v>
      </c>
      <c r="AC21" s="125">
        <f>SUM(AC17:AC20)</f>
        <v>1776.4</v>
      </c>
      <c r="AD21" s="126">
        <v>0</v>
      </c>
      <c r="AE21" s="138">
        <v>0</v>
      </c>
      <c r="AF21" s="125">
        <f>SUM(AF17:AF20)</f>
        <v>1776.4</v>
      </c>
      <c r="AG21" s="70">
        <v>0</v>
      </c>
      <c r="AH21" s="140">
        <v>0</v>
      </c>
      <c r="AI21" s="126">
        <f>SUM(AI17:AI20)</f>
        <v>4978.3</v>
      </c>
      <c r="AJ21" s="70">
        <f>SUM(AJ17:AJ20)</f>
        <v>0</v>
      </c>
      <c r="AK21" s="137">
        <v>0</v>
      </c>
      <c r="AL21" s="259">
        <f>SUM(AL17:AL20)</f>
        <v>4978.3</v>
      </c>
      <c r="AM21" s="125">
        <f>SUM(AM17:AM20)</f>
        <v>0</v>
      </c>
      <c r="AN21" s="137">
        <v>0</v>
      </c>
      <c r="AO21" s="70">
        <f>SUM(AO17:AO20)</f>
        <v>6647.9</v>
      </c>
      <c r="AP21" s="83">
        <f>SUM(AP17:AP20)</f>
        <v>0</v>
      </c>
      <c r="AQ21" s="116">
        <v>0</v>
      </c>
      <c r="AR21" s="90"/>
      <c r="AS21" s="75">
        <f>SUM(AO21,AL21,AI21,AF21,AC21,Z21,W21,T21,Q21,N21,K21,H21)</f>
        <v>27262.900000000009</v>
      </c>
      <c r="AT21" s="76">
        <f>SUM(AT17:AT20)</f>
        <v>0</v>
      </c>
      <c r="AU21" s="76">
        <f>SUM(AT21-F21)</f>
        <v>0</v>
      </c>
      <c r="AV21" s="76">
        <f t="shared" si="1"/>
        <v>-7.2759576141834259E-12</v>
      </c>
      <c r="AW21" s="51"/>
      <c r="AX21" s="51"/>
      <c r="AY21" s="51"/>
      <c r="AZ21" s="51"/>
    </row>
    <row r="22" spans="1:52" s="82" customFormat="1" ht="15" customHeight="1" x14ac:dyDescent="0.2">
      <c r="A22" s="297" t="s">
        <v>55</v>
      </c>
      <c r="B22" s="301" t="s">
        <v>76</v>
      </c>
      <c r="C22" s="301" t="s">
        <v>48</v>
      </c>
      <c r="D22" s="181" t="s">
        <v>49</v>
      </c>
      <c r="E22" s="57">
        <f t="shared" ref="E22:F25" si="4">H22+K22+N22+Q22+T22+W22+Z22+AC22+AF22+AI22+AL22+AO22</f>
        <v>0</v>
      </c>
      <c r="F22" s="57">
        <f t="shared" si="4"/>
        <v>0</v>
      </c>
      <c r="G22" s="84">
        <v>0</v>
      </c>
      <c r="H22" s="233">
        <v>0</v>
      </c>
      <c r="I22" s="127">
        <v>0</v>
      </c>
      <c r="J22" s="234">
        <v>0</v>
      </c>
      <c r="K22" s="148">
        <v>0</v>
      </c>
      <c r="L22" s="127">
        <v>0</v>
      </c>
      <c r="M22" s="149">
        <v>0</v>
      </c>
      <c r="N22" s="200">
        <v>0</v>
      </c>
      <c r="O22" s="200">
        <v>0</v>
      </c>
      <c r="P22" s="210">
        <v>0</v>
      </c>
      <c r="Q22" s="127">
        <v>0</v>
      </c>
      <c r="R22" s="127">
        <v>0</v>
      </c>
      <c r="S22" s="143">
        <v>0</v>
      </c>
      <c r="T22" s="127">
        <v>0</v>
      </c>
      <c r="U22" s="127">
        <v>0</v>
      </c>
      <c r="V22" s="132">
        <v>0</v>
      </c>
      <c r="W22" s="127">
        <v>0</v>
      </c>
      <c r="X22" s="131">
        <v>0</v>
      </c>
      <c r="Y22" s="133">
        <v>0</v>
      </c>
      <c r="Z22" s="127">
        <v>0</v>
      </c>
      <c r="AA22" s="127">
        <v>0</v>
      </c>
      <c r="AB22" s="143">
        <v>0</v>
      </c>
      <c r="AC22" s="131">
        <v>0</v>
      </c>
      <c r="AD22" s="131">
        <v>0</v>
      </c>
      <c r="AE22" s="138">
        <v>0</v>
      </c>
      <c r="AF22" s="78">
        <v>0</v>
      </c>
      <c r="AG22" s="115">
        <v>0</v>
      </c>
      <c r="AH22" s="138">
        <v>0</v>
      </c>
      <c r="AI22" s="127">
        <v>0</v>
      </c>
      <c r="AJ22" s="131">
        <v>0</v>
      </c>
      <c r="AK22" s="137">
        <v>0</v>
      </c>
      <c r="AL22" s="127">
        <v>0</v>
      </c>
      <c r="AM22" s="127">
        <v>0</v>
      </c>
      <c r="AN22" s="116">
        <v>0</v>
      </c>
      <c r="AO22" s="78">
        <v>0</v>
      </c>
      <c r="AP22" s="78">
        <v>0</v>
      </c>
      <c r="AQ22" s="116">
        <v>0</v>
      </c>
      <c r="AR22" s="117"/>
      <c r="AS22" s="60">
        <f t="shared" si="2"/>
        <v>0</v>
      </c>
      <c r="AT22" s="61">
        <f>SUM(AP22,AM22,AJ22,AG22,AD22,AA22,X22,U22,R22,O22,L22,I22)</f>
        <v>0</v>
      </c>
      <c r="AU22" s="61">
        <f t="shared" si="0"/>
        <v>0</v>
      </c>
      <c r="AV22" s="61">
        <f t="shared" si="1"/>
        <v>0</v>
      </c>
      <c r="AW22" s="51"/>
      <c r="AX22" s="51"/>
      <c r="AY22" s="51"/>
      <c r="AZ22" s="51"/>
    </row>
    <row r="23" spans="1:52" s="82" customFormat="1" ht="15" customHeight="1" x14ac:dyDescent="0.2">
      <c r="A23" s="298"/>
      <c r="B23" s="302"/>
      <c r="C23" s="302"/>
      <c r="D23" s="182" t="s">
        <v>50</v>
      </c>
      <c r="E23" s="57">
        <v>92710.399999999994</v>
      </c>
      <c r="F23" s="57">
        <v>0</v>
      </c>
      <c r="G23" s="64">
        <v>0</v>
      </c>
      <c r="H23" s="229">
        <v>0</v>
      </c>
      <c r="I23" s="124">
        <v>0</v>
      </c>
      <c r="J23" s="230">
        <v>0</v>
      </c>
      <c r="K23" s="144">
        <v>0</v>
      </c>
      <c r="L23" s="124">
        <v>0</v>
      </c>
      <c r="M23" s="145">
        <v>0</v>
      </c>
      <c r="N23" s="201">
        <v>0</v>
      </c>
      <c r="O23" s="201">
        <v>0</v>
      </c>
      <c r="P23" s="199">
        <v>0</v>
      </c>
      <c r="Q23" s="124">
        <v>0</v>
      </c>
      <c r="R23" s="124">
        <v>0</v>
      </c>
      <c r="S23" s="145">
        <v>0</v>
      </c>
      <c r="T23" s="124">
        <v>0</v>
      </c>
      <c r="U23" s="124">
        <v>0</v>
      </c>
      <c r="V23" s="151">
        <v>0</v>
      </c>
      <c r="W23" s="124">
        <v>0</v>
      </c>
      <c r="X23" s="122">
        <v>0</v>
      </c>
      <c r="Y23" s="134">
        <v>0</v>
      </c>
      <c r="Z23" s="124">
        <v>0</v>
      </c>
      <c r="AA23" s="124">
        <v>0</v>
      </c>
      <c r="AB23" s="145">
        <v>0</v>
      </c>
      <c r="AC23" s="124">
        <v>0</v>
      </c>
      <c r="AD23" s="278">
        <v>0</v>
      </c>
      <c r="AE23" s="138">
        <v>0</v>
      </c>
      <c r="AF23" s="124">
        <v>0</v>
      </c>
      <c r="AG23" s="65">
        <v>0</v>
      </c>
      <c r="AH23" s="138">
        <v>0</v>
      </c>
      <c r="AI23" s="124">
        <v>0</v>
      </c>
      <c r="AJ23" s="122">
        <v>0</v>
      </c>
      <c r="AK23" s="137">
        <v>0</v>
      </c>
      <c r="AL23" s="124">
        <v>92710.399999999994</v>
      </c>
      <c r="AM23" s="124">
        <v>0</v>
      </c>
      <c r="AN23" s="86">
        <v>0</v>
      </c>
      <c r="AO23" s="63">
        <v>0</v>
      </c>
      <c r="AP23" s="63">
        <v>0</v>
      </c>
      <c r="AQ23" s="87">
        <v>0</v>
      </c>
      <c r="AR23" s="88"/>
      <c r="AS23" s="60">
        <f>SUM(AO23,AL23,AI23,AF23,AC23,Z23,W23,T23,Q23,N23,K23,H23)</f>
        <v>92710.399999999994</v>
      </c>
      <c r="AT23" s="61">
        <f>SUM(AP23,AM23,AJ23,AG23,AD23,AA23,X23,U23,R23,O23,L23,I23)</f>
        <v>0</v>
      </c>
      <c r="AU23" s="61">
        <f t="shared" si="0"/>
        <v>0</v>
      </c>
      <c r="AV23" s="61">
        <f>SUM(E23-AS23)</f>
        <v>0</v>
      </c>
      <c r="AW23" s="51"/>
      <c r="AX23" s="51"/>
      <c r="AY23" s="51"/>
      <c r="AZ23" s="51"/>
    </row>
    <row r="24" spans="1:52" s="82" customFormat="1" ht="15" customHeight="1" x14ac:dyDescent="0.2">
      <c r="A24" s="298"/>
      <c r="B24" s="302"/>
      <c r="C24" s="302"/>
      <c r="D24" s="182" t="s">
        <v>51</v>
      </c>
      <c r="E24" s="57">
        <v>9978.2000000000007</v>
      </c>
      <c r="F24" s="57">
        <v>0</v>
      </c>
      <c r="G24" s="188">
        <v>0</v>
      </c>
      <c r="H24" s="229">
        <v>250</v>
      </c>
      <c r="I24" s="124">
        <v>0</v>
      </c>
      <c r="J24" s="230">
        <v>0</v>
      </c>
      <c r="K24" s="144">
        <v>250</v>
      </c>
      <c r="L24" s="124">
        <v>0</v>
      </c>
      <c r="M24" s="145">
        <v>0</v>
      </c>
      <c r="N24" s="201">
        <v>250</v>
      </c>
      <c r="O24" s="201">
        <v>0</v>
      </c>
      <c r="P24" s="211">
        <v>0</v>
      </c>
      <c r="Q24" s="124">
        <v>250</v>
      </c>
      <c r="R24" s="124">
        <v>0</v>
      </c>
      <c r="S24" s="145">
        <v>0</v>
      </c>
      <c r="T24" s="124">
        <v>250</v>
      </c>
      <c r="U24" s="124">
        <v>0</v>
      </c>
      <c r="V24" s="150">
        <v>0</v>
      </c>
      <c r="W24" s="124">
        <v>250</v>
      </c>
      <c r="X24" s="122">
        <v>0</v>
      </c>
      <c r="Y24" s="150">
        <v>0</v>
      </c>
      <c r="Z24" s="124">
        <v>250</v>
      </c>
      <c r="AA24" s="124">
        <v>0</v>
      </c>
      <c r="AB24" s="145">
        <v>0</v>
      </c>
      <c r="AC24" s="122">
        <v>250</v>
      </c>
      <c r="AD24" s="278">
        <v>0</v>
      </c>
      <c r="AE24" s="253">
        <v>0</v>
      </c>
      <c r="AF24" s="63">
        <v>250</v>
      </c>
      <c r="AG24" s="65">
        <v>0</v>
      </c>
      <c r="AH24" s="138">
        <v>0</v>
      </c>
      <c r="AI24" s="124">
        <v>250</v>
      </c>
      <c r="AJ24" s="122">
        <v>0</v>
      </c>
      <c r="AK24" s="137">
        <v>0</v>
      </c>
      <c r="AL24" s="124">
        <v>7228.2</v>
      </c>
      <c r="AM24" s="124">
        <v>0</v>
      </c>
      <c r="AN24" s="86">
        <v>0</v>
      </c>
      <c r="AO24" s="63">
        <v>250</v>
      </c>
      <c r="AP24" s="63">
        <v>0</v>
      </c>
      <c r="AQ24" s="87">
        <v>0</v>
      </c>
      <c r="AR24" s="88"/>
      <c r="AS24" s="60">
        <f>SUM(AO24,AL24,AI24,AF24,AC24,Z24,W24,T24,Q24,N24,K24,H24)</f>
        <v>9978.2000000000007</v>
      </c>
      <c r="AT24" s="61">
        <f>SUM(AP24,AM24,AJ24,AG24,AD24,AA24,X24,U24,R24,O24,L24,I24)</f>
        <v>0</v>
      </c>
      <c r="AU24" s="61">
        <f t="shared" si="0"/>
        <v>0</v>
      </c>
      <c r="AV24" s="277">
        <f>SUM(E24-AS24)</f>
        <v>0</v>
      </c>
      <c r="AW24" s="51"/>
      <c r="AX24" s="51"/>
      <c r="AY24" s="51"/>
      <c r="AZ24" s="51"/>
    </row>
    <row r="25" spans="1:52" s="82" customFormat="1" ht="15" customHeight="1" x14ac:dyDescent="0.2">
      <c r="A25" s="298"/>
      <c r="B25" s="302"/>
      <c r="C25" s="302"/>
      <c r="D25" s="182" t="s">
        <v>52</v>
      </c>
      <c r="E25" s="57">
        <f t="shared" si="4"/>
        <v>0</v>
      </c>
      <c r="F25" s="57">
        <f t="shared" si="4"/>
        <v>0</v>
      </c>
      <c r="G25" s="188">
        <v>0</v>
      </c>
      <c r="H25" s="229">
        <v>0</v>
      </c>
      <c r="I25" s="124">
        <v>0</v>
      </c>
      <c r="J25" s="230">
        <v>0</v>
      </c>
      <c r="K25" s="144">
        <v>0</v>
      </c>
      <c r="L25" s="124">
        <v>0</v>
      </c>
      <c r="M25" s="145">
        <v>0</v>
      </c>
      <c r="N25" s="201">
        <v>0</v>
      </c>
      <c r="O25" s="201"/>
      <c r="P25" s="199"/>
      <c r="Q25" s="124">
        <v>0</v>
      </c>
      <c r="R25" s="124">
        <v>0</v>
      </c>
      <c r="S25" s="145">
        <v>0</v>
      </c>
      <c r="T25" s="124">
        <v>0</v>
      </c>
      <c r="U25" s="124">
        <v>0</v>
      </c>
      <c r="V25" s="130">
        <v>0</v>
      </c>
      <c r="W25" s="124">
        <v>0</v>
      </c>
      <c r="X25" s="122">
        <v>0</v>
      </c>
      <c r="Y25" s="134">
        <v>0</v>
      </c>
      <c r="Z25" s="124">
        <v>0</v>
      </c>
      <c r="AA25" s="124">
        <v>0</v>
      </c>
      <c r="AB25" s="145">
        <v>0</v>
      </c>
      <c r="AC25" s="122">
        <v>0</v>
      </c>
      <c r="AD25" s="122">
        <v>0</v>
      </c>
      <c r="AE25" s="138">
        <v>0</v>
      </c>
      <c r="AF25" s="63">
        <v>0</v>
      </c>
      <c r="AG25" s="65">
        <v>0</v>
      </c>
      <c r="AH25" s="138">
        <v>0</v>
      </c>
      <c r="AI25" s="63">
        <v>0</v>
      </c>
      <c r="AJ25" s="65">
        <v>0</v>
      </c>
      <c r="AK25" s="137">
        <v>0</v>
      </c>
      <c r="AL25" s="63">
        <v>0</v>
      </c>
      <c r="AM25" s="63">
        <v>0</v>
      </c>
      <c r="AN25" s="87">
        <v>0</v>
      </c>
      <c r="AO25" s="63">
        <v>0</v>
      </c>
      <c r="AP25" s="63">
        <v>0</v>
      </c>
      <c r="AQ25" s="87">
        <v>0</v>
      </c>
      <c r="AR25" s="89"/>
      <c r="AS25" s="60">
        <f t="shared" si="2"/>
        <v>0</v>
      </c>
      <c r="AT25" s="61">
        <f>SUM(AP25,AM25,AJ25,AG25,AD25,AA25,X25,U25,R25,O25,L25,I25)</f>
        <v>0</v>
      </c>
      <c r="AU25" s="61">
        <f t="shared" si="0"/>
        <v>0</v>
      </c>
      <c r="AV25" s="61">
        <f>SUM(E25-AS25)</f>
        <v>0</v>
      </c>
      <c r="AW25" s="51"/>
      <c r="AX25" s="51"/>
      <c r="AY25" s="51"/>
      <c r="AZ25" s="51"/>
    </row>
    <row r="26" spans="1:52" s="82" customFormat="1" ht="21.75" customHeight="1" thickBot="1" x14ac:dyDescent="0.25">
      <c r="A26" s="299"/>
      <c r="B26" s="303"/>
      <c r="C26" s="303"/>
      <c r="D26" s="183" t="s">
        <v>56</v>
      </c>
      <c r="E26" s="69">
        <f>SUM(E22:E25)</f>
        <v>102688.59999999999</v>
      </c>
      <c r="F26" s="222">
        <f>F22+F23+F24+F25</f>
        <v>0</v>
      </c>
      <c r="G26" s="188">
        <v>1</v>
      </c>
      <c r="H26" s="231">
        <f>SUM(H22:H25)</f>
        <v>250</v>
      </c>
      <c r="I26" s="146">
        <f>SUM(I22:I25)</f>
        <v>0</v>
      </c>
      <c r="J26" s="232">
        <v>0</v>
      </c>
      <c r="K26" s="146">
        <f>SUM(K22:K25)</f>
        <v>250</v>
      </c>
      <c r="L26" s="146">
        <f>SUM(L22:L25)</f>
        <v>0</v>
      </c>
      <c r="M26" s="147">
        <v>0</v>
      </c>
      <c r="N26" s="212">
        <f>SUM(N22:N25)</f>
        <v>250</v>
      </c>
      <c r="O26" s="212">
        <f>SUM(O22:O25)</f>
        <v>0</v>
      </c>
      <c r="P26" s="213">
        <v>0</v>
      </c>
      <c r="Q26" s="125">
        <f>Q22+Q23+Q24</f>
        <v>250</v>
      </c>
      <c r="R26" s="125">
        <v>0</v>
      </c>
      <c r="S26" s="147">
        <v>0</v>
      </c>
      <c r="T26" s="125">
        <f>SUM(T22:T25)</f>
        <v>250</v>
      </c>
      <c r="U26" s="125">
        <f>SUM(U22:U25)</f>
        <v>0</v>
      </c>
      <c r="V26" s="153">
        <v>0</v>
      </c>
      <c r="W26" s="125">
        <f>SUM(W22:W25)</f>
        <v>250</v>
      </c>
      <c r="X26" s="125">
        <v>0</v>
      </c>
      <c r="Y26" s="153">
        <v>1</v>
      </c>
      <c r="Z26" s="125">
        <f>SUM(Z22:Z25)</f>
        <v>250</v>
      </c>
      <c r="AA26" s="125">
        <f>SUM(AA22:AA25)</f>
        <v>0</v>
      </c>
      <c r="AB26" s="145">
        <v>0</v>
      </c>
      <c r="AC26" s="125">
        <f>SUM(AC22:AC25)</f>
        <v>250</v>
      </c>
      <c r="AD26" s="125">
        <f>AD22+AD23+AD24+AD25</f>
        <v>0</v>
      </c>
      <c r="AE26" s="254">
        <v>0</v>
      </c>
      <c r="AF26" s="72">
        <f>SUM(AF22:AF25)</f>
        <v>250</v>
      </c>
      <c r="AG26" s="72">
        <v>0</v>
      </c>
      <c r="AH26" s="140">
        <v>0</v>
      </c>
      <c r="AI26" s="72">
        <f>SUM(AI22:AI25)</f>
        <v>250</v>
      </c>
      <c r="AJ26" s="125">
        <f>SUM(AJ22:AJ25)</f>
        <v>0</v>
      </c>
      <c r="AK26" s="137">
        <v>0</v>
      </c>
      <c r="AL26" s="72">
        <f>SUM(AL22:AL25)</f>
        <v>99938.599999999991</v>
      </c>
      <c r="AM26" s="70">
        <f>SUM(AM22:AM25)</f>
        <v>0</v>
      </c>
      <c r="AN26" s="73">
        <v>0</v>
      </c>
      <c r="AO26" s="70">
        <f>SUM(AO22:AO25)</f>
        <v>250</v>
      </c>
      <c r="AP26" s="70">
        <f>SUM(AP22:AP25)</f>
        <v>0</v>
      </c>
      <c r="AQ26" s="87">
        <v>0</v>
      </c>
      <c r="AR26" s="90"/>
      <c r="AS26" s="75">
        <f t="shared" si="2"/>
        <v>102688.59999999999</v>
      </c>
      <c r="AT26" s="76">
        <f>SUM(AT22:AT25)</f>
        <v>0</v>
      </c>
      <c r="AU26" s="76">
        <f t="shared" si="0"/>
        <v>0</v>
      </c>
      <c r="AV26" s="76">
        <f t="shared" si="1"/>
        <v>0</v>
      </c>
      <c r="AW26" s="51"/>
      <c r="AX26" s="51"/>
      <c r="AY26" s="51"/>
      <c r="AZ26" s="51"/>
    </row>
    <row r="27" spans="1:52" s="82" customFormat="1" ht="15" customHeight="1" x14ac:dyDescent="0.2">
      <c r="A27" s="297" t="s">
        <v>57</v>
      </c>
      <c r="B27" s="301" t="s">
        <v>58</v>
      </c>
      <c r="C27" s="301" t="s">
        <v>59</v>
      </c>
      <c r="D27" s="181" t="s">
        <v>49</v>
      </c>
      <c r="E27" s="275">
        <f t="shared" ref="E27:F30" si="5">H27+K27+N27+Q27+T27+W27+Z27+AC27+AF27+AI27+AL27+AO27</f>
        <v>0</v>
      </c>
      <c r="F27" s="57">
        <f t="shared" si="5"/>
        <v>0</v>
      </c>
      <c r="G27" s="191">
        <v>0</v>
      </c>
      <c r="H27" s="233">
        <v>0</v>
      </c>
      <c r="I27" s="127">
        <v>0</v>
      </c>
      <c r="J27" s="234">
        <v>0</v>
      </c>
      <c r="K27" s="148">
        <v>0</v>
      </c>
      <c r="L27" s="127">
        <v>0</v>
      </c>
      <c r="M27" s="149">
        <v>0</v>
      </c>
      <c r="N27" s="200">
        <v>0</v>
      </c>
      <c r="O27" s="200">
        <v>0</v>
      </c>
      <c r="P27" s="210">
        <v>0</v>
      </c>
      <c r="Q27" s="131">
        <v>0</v>
      </c>
      <c r="R27" s="127">
        <v>0</v>
      </c>
      <c r="S27" s="149">
        <v>0</v>
      </c>
      <c r="T27" s="131">
        <v>0</v>
      </c>
      <c r="U27" s="131">
        <v>0</v>
      </c>
      <c r="V27" s="149">
        <v>0</v>
      </c>
      <c r="W27" s="131">
        <v>0</v>
      </c>
      <c r="X27" s="131">
        <v>0</v>
      </c>
      <c r="Y27" s="133">
        <v>0</v>
      </c>
      <c r="Z27" s="131">
        <v>0</v>
      </c>
      <c r="AA27" s="131">
        <v>0</v>
      </c>
      <c r="AB27" s="129">
        <v>0</v>
      </c>
      <c r="AC27" s="131">
        <v>0</v>
      </c>
      <c r="AD27" s="131">
        <v>0</v>
      </c>
      <c r="AE27" s="138">
        <v>0</v>
      </c>
      <c r="AF27" s="115">
        <v>0</v>
      </c>
      <c r="AG27" s="115">
        <v>0</v>
      </c>
      <c r="AH27" s="138"/>
      <c r="AI27" s="78">
        <v>0</v>
      </c>
      <c r="AJ27" s="115">
        <v>0</v>
      </c>
      <c r="AK27" s="137">
        <v>0</v>
      </c>
      <c r="AL27" s="115">
        <v>0</v>
      </c>
      <c r="AM27" s="78">
        <v>0</v>
      </c>
      <c r="AN27" s="116">
        <v>0</v>
      </c>
      <c r="AO27" s="78">
        <v>0</v>
      </c>
      <c r="AP27" s="78">
        <v>0</v>
      </c>
      <c r="AQ27" s="116">
        <v>0</v>
      </c>
      <c r="AR27" s="117"/>
      <c r="AS27" s="60">
        <f t="shared" si="2"/>
        <v>0</v>
      </c>
      <c r="AT27" s="61">
        <f>SUM(AP27,AM27,AJ27,AG27,AD27,AA27,X27,U27,R27,O27,L27,I27)</f>
        <v>0</v>
      </c>
      <c r="AU27" s="61">
        <f t="shared" si="0"/>
        <v>0</v>
      </c>
      <c r="AV27" s="61">
        <f t="shared" si="1"/>
        <v>0</v>
      </c>
      <c r="AW27" s="51"/>
      <c r="AX27" s="51"/>
      <c r="AY27" s="51"/>
      <c r="AZ27" s="51"/>
    </row>
    <row r="28" spans="1:52" s="82" customFormat="1" ht="15" customHeight="1" x14ac:dyDescent="0.2">
      <c r="A28" s="298"/>
      <c r="B28" s="302"/>
      <c r="C28" s="302"/>
      <c r="D28" s="182" t="s">
        <v>60</v>
      </c>
      <c r="E28" s="275">
        <v>7694.8</v>
      </c>
      <c r="F28" s="57">
        <v>0</v>
      </c>
      <c r="G28" s="193">
        <v>0</v>
      </c>
      <c r="H28" s="229">
        <v>0</v>
      </c>
      <c r="I28" s="124">
        <v>0</v>
      </c>
      <c r="J28" s="230">
        <v>0</v>
      </c>
      <c r="K28" s="144">
        <v>0</v>
      </c>
      <c r="L28" s="124">
        <v>0</v>
      </c>
      <c r="M28" s="145">
        <v>0</v>
      </c>
      <c r="N28" s="201">
        <v>0</v>
      </c>
      <c r="O28" s="201">
        <v>0</v>
      </c>
      <c r="P28" s="211">
        <v>0</v>
      </c>
      <c r="Q28" s="122">
        <v>0</v>
      </c>
      <c r="R28" s="124">
        <v>0</v>
      </c>
      <c r="S28" s="150">
        <v>0</v>
      </c>
      <c r="T28" s="122">
        <v>0</v>
      </c>
      <c r="U28" s="122">
        <v>0</v>
      </c>
      <c r="V28" s="150">
        <v>0</v>
      </c>
      <c r="W28" s="122">
        <v>0</v>
      </c>
      <c r="X28" s="122">
        <v>0</v>
      </c>
      <c r="Y28" s="134">
        <v>0</v>
      </c>
      <c r="Z28" s="122">
        <v>0</v>
      </c>
      <c r="AA28" s="122">
        <v>0</v>
      </c>
      <c r="AB28" s="150">
        <v>0</v>
      </c>
      <c r="AC28" s="122">
        <v>0</v>
      </c>
      <c r="AD28" s="122">
        <v>0</v>
      </c>
      <c r="AE28" s="138">
        <v>0</v>
      </c>
      <c r="AF28" s="65">
        <v>7694.8</v>
      </c>
      <c r="AG28" s="65">
        <v>0</v>
      </c>
      <c r="AH28" s="138">
        <v>0</v>
      </c>
      <c r="AI28" s="63">
        <v>0</v>
      </c>
      <c r="AJ28" s="65">
        <v>0</v>
      </c>
      <c r="AK28" s="137">
        <v>0</v>
      </c>
      <c r="AL28" s="65">
        <v>0</v>
      </c>
      <c r="AM28" s="63">
        <v>0</v>
      </c>
      <c r="AN28" s="86">
        <v>0</v>
      </c>
      <c r="AO28" s="63">
        <v>0</v>
      </c>
      <c r="AP28" s="63">
        <v>0</v>
      </c>
      <c r="AQ28" s="87">
        <v>0</v>
      </c>
      <c r="AR28" s="89"/>
      <c r="AS28" s="60">
        <f>SUM(AO28,AL28,AI28,AF28,AC28,Z28,W28,T28,Q28,N28,K28,H28)</f>
        <v>7694.8</v>
      </c>
      <c r="AT28" s="61">
        <f>SUM(AP28,AM28,AJ28,AG28,AD28,AA28,X28,U28,R28,O28,L28,I28)</f>
        <v>0</v>
      </c>
      <c r="AU28" s="61">
        <f t="shared" si="0"/>
        <v>0</v>
      </c>
      <c r="AV28" s="61">
        <f t="shared" si="1"/>
        <v>0</v>
      </c>
      <c r="AW28" s="51"/>
      <c r="AX28" s="51"/>
      <c r="AY28" s="51"/>
      <c r="AZ28" s="51"/>
    </row>
    <row r="29" spans="1:52" s="82" customFormat="1" ht="15" customHeight="1" x14ac:dyDescent="0.2">
      <c r="A29" s="298"/>
      <c r="B29" s="302"/>
      <c r="C29" s="302"/>
      <c r="D29" s="182" t="s">
        <v>61</v>
      </c>
      <c r="E29" s="275">
        <v>579.20000000000005</v>
      </c>
      <c r="F29" s="57">
        <v>0</v>
      </c>
      <c r="G29" s="193">
        <v>0</v>
      </c>
      <c r="H29" s="229">
        <v>0</v>
      </c>
      <c r="I29" s="124">
        <v>0</v>
      </c>
      <c r="J29" s="230">
        <v>0</v>
      </c>
      <c r="K29" s="144">
        <v>0</v>
      </c>
      <c r="L29" s="124">
        <v>0</v>
      </c>
      <c r="M29" s="145">
        <v>0</v>
      </c>
      <c r="N29" s="201">
        <v>0</v>
      </c>
      <c r="O29" s="201">
        <v>0</v>
      </c>
      <c r="P29" s="211">
        <v>0</v>
      </c>
      <c r="Q29" s="122">
        <v>0</v>
      </c>
      <c r="R29" s="124">
        <v>0</v>
      </c>
      <c r="S29" s="150">
        <v>0</v>
      </c>
      <c r="T29" s="122">
        <v>0</v>
      </c>
      <c r="U29" s="122">
        <v>0</v>
      </c>
      <c r="V29" s="150">
        <v>0</v>
      </c>
      <c r="W29" s="122">
        <v>0</v>
      </c>
      <c r="X29" s="122">
        <v>0</v>
      </c>
      <c r="Y29" s="123">
        <v>0</v>
      </c>
      <c r="Z29" s="122">
        <v>0</v>
      </c>
      <c r="AA29" s="122">
        <v>0</v>
      </c>
      <c r="AB29" s="150">
        <v>0</v>
      </c>
      <c r="AC29" s="122">
        <v>0</v>
      </c>
      <c r="AD29" s="122">
        <v>0</v>
      </c>
      <c r="AE29" s="253">
        <v>0</v>
      </c>
      <c r="AF29" s="65">
        <v>579.20000000000005</v>
      </c>
      <c r="AG29" s="65">
        <v>0</v>
      </c>
      <c r="AH29" s="138">
        <v>0</v>
      </c>
      <c r="AI29" s="63">
        <v>0</v>
      </c>
      <c r="AJ29" s="65">
        <v>0</v>
      </c>
      <c r="AK29" s="137">
        <v>0</v>
      </c>
      <c r="AL29" s="65">
        <v>0</v>
      </c>
      <c r="AM29" s="63">
        <v>0</v>
      </c>
      <c r="AN29" s="86">
        <v>0</v>
      </c>
      <c r="AO29" s="63">
        <v>0</v>
      </c>
      <c r="AP29" s="63">
        <v>0</v>
      </c>
      <c r="AQ29" s="87">
        <v>0</v>
      </c>
      <c r="AR29" s="89"/>
      <c r="AS29" s="60">
        <f>SUM(AO29,AL29,AI29,AF29,AC29,Z29,W29,T29,Q29,N29,K29,H29)</f>
        <v>579.20000000000005</v>
      </c>
      <c r="AT29" s="61">
        <f>SUM(AP29,AM29,AJ29,AG29,AD29,AA29,X29,U29,R29,O29,L29,I29)</f>
        <v>0</v>
      </c>
      <c r="AU29" s="61">
        <f t="shared" si="0"/>
        <v>0</v>
      </c>
      <c r="AV29" s="61">
        <f t="shared" si="1"/>
        <v>0</v>
      </c>
      <c r="AW29" s="51"/>
      <c r="AX29" s="51"/>
      <c r="AY29" s="51"/>
      <c r="AZ29" s="51"/>
    </row>
    <row r="30" spans="1:52" s="82" customFormat="1" ht="15" customHeight="1" x14ac:dyDescent="0.2">
      <c r="A30" s="298"/>
      <c r="B30" s="302"/>
      <c r="C30" s="302"/>
      <c r="D30" s="182" t="s">
        <v>52</v>
      </c>
      <c r="E30" s="275">
        <f t="shared" si="5"/>
        <v>0</v>
      </c>
      <c r="F30" s="57">
        <f t="shared" si="5"/>
        <v>0</v>
      </c>
      <c r="G30" s="194">
        <v>0</v>
      </c>
      <c r="H30" s="229">
        <v>0</v>
      </c>
      <c r="I30" s="124">
        <v>0</v>
      </c>
      <c r="J30" s="230">
        <v>0</v>
      </c>
      <c r="K30" s="144">
        <v>0</v>
      </c>
      <c r="L30" s="124">
        <v>0</v>
      </c>
      <c r="M30" s="145">
        <v>0</v>
      </c>
      <c r="N30" s="201">
        <v>0</v>
      </c>
      <c r="O30" s="201">
        <v>0</v>
      </c>
      <c r="P30" s="199">
        <v>0</v>
      </c>
      <c r="Q30" s="122">
        <v>0</v>
      </c>
      <c r="R30" s="124">
        <v>0</v>
      </c>
      <c r="S30" s="145">
        <v>0</v>
      </c>
      <c r="T30" s="122">
        <v>0</v>
      </c>
      <c r="U30" s="122">
        <v>0</v>
      </c>
      <c r="V30" s="145">
        <v>0</v>
      </c>
      <c r="W30" s="122">
        <v>0</v>
      </c>
      <c r="X30" s="122">
        <v>0</v>
      </c>
      <c r="Y30" s="134">
        <v>0</v>
      </c>
      <c r="Z30" s="122">
        <v>0</v>
      </c>
      <c r="AA30" s="122">
        <v>0</v>
      </c>
      <c r="AB30" s="123">
        <v>0</v>
      </c>
      <c r="AC30" s="122">
        <v>0</v>
      </c>
      <c r="AD30" s="122">
        <v>0</v>
      </c>
      <c r="AE30" s="138">
        <v>0</v>
      </c>
      <c r="AF30" s="65">
        <v>0</v>
      </c>
      <c r="AG30" s="65">
        <v>0</v>
      </c>
      <c r="AH30" s="138">
        <v>0</v>
      </c>
      <c r="AI30" s="63">
        <v>0</v>
      </c>
      <c r="AJ30" s="65">
        <v>0</v>
      </c>
      <c r="AK30" s="137">
        <v>0</v>
      </c>
      <c r="AL30" s="65">
        <v>0</v>
      </c>
      <c r="AM30" s="63">
        <v>0</v>
      </c>
      <c r="AN30" s="87">
        <v>0</v>
      </c>
      <c r="AO30" s="63">
        <v>0</v>
      </c>
      <c r="AP30" s="63">
        <v>0</v>
      </c>
      <c r="AQ30" s="87">
        <v>0</v>
      </c>
      <c r="AR30" s="89"/>
      <c r="AS30" s="60">
        <f t="shared" ref="AS30:AT37" si="6">SUM(AO30,AL30,AI30,AF30,AC30,Z30,W30,T30,Q30,N30,K30,H30)</f>
        <v>0</v>
      </c>
      <c r="AT30" s="61">
        <f>SUM(AP30,AM30,AJ30,AG30,AD30,AA30,X30,U30,R30,O30,L30,I30)</f>
        <v>0</v>
      </c>
      <c r="AU30" s="61">
        <f t="shared" si="0"/>
        <v>0</v>
      </c>
      <c r="AV30" s="61">
        <f t="shared" si="1"/>
        <v>0</v>
      </c>
      <c r="AW30" s="51"/>
      <c r="AX30" s="51"/>
      <c r="AY30" s="51"/>
      <c r="AZ30" s="51"/>
    </row>
    <row r="31" spans="1:52" s="82" customFormat="1" ht="15" customHeight="1" thickBot="1" x14ac:dyDescent="0.25">
      <c r="A31" s="298"/>
      <c r="B31" s="302"/>
      <c r="C31" s="302"/>
      <c r="D31" s="182" t="s">
        <v>56</v>
      </c>
      <c r="E31" s="195">
        <f>SUM(E27:E30)</f>
        <v>8274</v>
      </c>
      <c r="F31" s="195">
        <f>SUM(F27:F30)</f>
        <v>0</v>
      </c>
      <c r="G31" s="196">
        <f>SUM(F31/E31*100)</f>
        <v>0</v>
      </c>
      <c r="H31" s="231">
        <f>SUM(H27:H30)</f>
        <v>0</v>
      </c>
      <c r="I31" s="146">
        <f>SUM(I27:I30)</f>
        <v>0</v>
      </c>
      <c r="J31" s="235">
        <v>0</v>
      </c>
      <c r="K31" s="146">
        <f>SUM(K27:K30)</f>
        <v>0</v>
      </c>
      <c r="L31" s="146">
        <f>SUM(L27:L30)</f>
        <v>0</v>
      </c>
      <c r="M31" s="154">
        <v>0</v>
      </c>
      <c r="N31" s="214">
        <f>SUM(N27:N30)</f>
        <v>0</v>
      </c>
      <c r="O31" s="214">
        <v>0</v>
      </c>
      <c r="P31" s="215">
        <v>0</v>
      </c>
      <c r="Q31" s="135">
        <f>SUM(Q27:Q30)</f>
        <v>0</v>
      </c>
      <c r="R31" s="135">
        <f>SUM(R27:R30)</f>
        <v>0</v>
      </c>
      <c r="S31" s="153">
        <v>0</v>
      </c>
      <c r="T31" s="135">
        <f>SUM(T27:T30)</f>
        <v>0</v>
      </c>
      <c r="U31" s="135">
        <f>SUM(U27:U30)</f>
        <v>0</v>
      </c>
      <c r="V31" s="153">
        <v>0</v>
      </c>
      <c r="W31" s="135">
        <f>SUM(W27:W30)</f>
        <v>0</v>
      </c>
      <c r="X31" s="135">
        <v>0</v>
      </c>
      <c r="Y31" s="136">
        <v>0</v>
      </c>
      <c r="Z31" s="135">
        <f>SUM(Z27:Z30)</f>
        <v>0</v>
      </c>
      <c r="AA31" s="135">
        <f>AA28+AA29+AA30</f>
        <v>0</v>
      </c>
      <c r="AB31" s="155">
        <v>0</v>
      </c>
      <c r="AC31" s="135">
        <f>SUM(AC27:AC30)</f>
        <v>0</v>
      </c>
      <c r="AD31" s="135">
        <f>AD28+AD29</f>
        <v>0</v>
      </c>
      <c r="AE31" s="253">
        <v>0</v>
      </c>
      <c r="AF31" s="93">
        <f>SUM(AF27:AF30)</f>
        <v>8274</v>
      </c>
      <c r="AG31" s="93">
        <f>AG27+AG28+AG29+AG30</f>
        <v>0</v>
      </c>
      <c r="AH31" s="138">
        <v>0</v>
      </c>
      <c r="AI31" s="93">
        <f>SUM(AI27:AI30)</f>
        <v>0</v>
      </c>
      <c r="AJ31" s="135">
        <f>SUM(AJ27:AJ30)</f>
        <v>0</v>
      </c>
      <c r="AK31" s="137">
        <v>0</v>
      </c>
      <c r="AL31" s="93">
        <v>0</v>
      </c>
      <c r="AM31" s="135">
        <f>AM29</f>
        <v>0</v>
      </c>
      <c r="AN31" s="73">
        <v>0</v>
      </c>
      <c r="AO31" s="91">
        <f>SUM(AO27:AO30)</f>
        <v>0</v>
      </c>
      <c r="AP31" s="91">
        <f>SUM(AP27:AP30)</f>
        <v>0</v>
      </c>
      <c r="AQ31" s="87">
        <v>0</v>
      </c>
      <c r="AR31" s="94"/>
      <c r="AS31" s="75">
        <f t="shared" si="6"/>
        <v>8274</v>
      </c>
      <c r="AT31" s="76">
        <f>SUM(AT27:AT30)</f>
        <v>0</v>
      </c>
      <c r="AU31" s="76">
        <f t="shared" si="0"/>
        <v>0</v>
      </c>
      <c r="AV31" s="76">
        <f t="shared" si="1"/>
        <v>0</v>
      </c>
      <c r="AW31" s="51"/>
      <c r="AX31" s="51"/>
      <c r="AY31" s="51"/>
      <c r="AZ31" s="51"/>
    </row>
    <row r="32" spans="1:52" s="82" customFormat="1" ht="22.5" customHeight="1" thickBot="1" x14ac:dyDescent="0.25">
      <c r="A32" s="299"/>
      <c r="B32" s="303"/>
      <c r="C32" s="303"/>
      <c r="D32" s="189" t="s">
        <v>62</v>
      </c>
      <c r="E32" s="197">
        <f>E26+E31</f>
        <v>110962.59999999999</v>
      </c>
      <c r="F32" s="197">
        <f>F26+F31</f>
        <v>0</v>
      </c>
      <c r="G32" s="198">
        <f>SUM(F32/E32*100)</f>
        <v>0</v>
      </c>
      <c r="H32" s="231">
        <f>H26+H31</f>
        <v>250</v>
      </c>
      <c r="I32" s="146">
        <f>SUM(I28:I31)</f>
        <v>0</v>
      </c>
      <c r="J32" s="232">
        <v>0</v>
      </c>
      <c r="K32" s="197">
        <f>K26+K31</f>
        <v>250</v>
      </c>
      <c r="L32" s="197">
        <f>L26+L31</f>
        <v>0</v>
      </c>
      <c r="M32" s="126">
        <v>0</v>
      </c>
      <c r="N32" s="197">
        <f>N26+N31</f>
        <v>250</v>
      </c>
      <c r="O32" s="197">
        <f>O26+O31</f>
        <v>0</v>
      </c>
      <c r="P32" s="213">
        <v>0</v>
      </c>
      <c r="Q32" s="197">
        <f>Q26+Q31</f>
        <v>250</v>
      </c>
      <c r="R32" s="197">
        <f>R26+R31</f>
        <v>0</v>
      </c>
      <c r="S32" s="203">
        <v>0</v>
      </c>
      <c r="T32" s="197">
        <f>T26+T31</f>
        <v>250</v>
      </c>
      <c r="U32" s="197">
        <f>U26+U31</f>
        <v>0</v>
      </c>
      <c r="V32" s="153">
        <v>0</v>
      </c>
      <c r="W32" s="197">
        <f>W26+W31</f>
        <v>250</v>
      </c>
      <c r="X32" s="125">
        <v>0</v>
      </c>
      <c r="Y32" s="153">
        <v>0</v>
      </c>
      <c r="Z32" s="197">
        <f>Z26+Z31</f>
        <v>250</v>
      </c>
      <c r="AA32" s="125">
        <f>AA26+AA31</f>
        <v>0</v>
      </c>
      <c r="AB32" s="153">
        <v>0</v>
      </c>
      <c r="AC32" s="197">
        <f>AC26+AC31</f>
        <v>250</v>
      </c>
      <c r="AD32" s="125">
        <f>AD26+AD31</f>
        <v>0</v>
      </c>
      <c r="AE32" s="253">
        <v>0</v>
      </c>
      <c r="AF32" s="197">
        <f>AF26+AF31</f>
        <v>8524</v>
      </c>
      <c r="AG32" s="72">
        <f>AG26+AG31</f>
        <v>0</v>
      </c>
      <c r="AH32" s="138">
        <v>0</v>
      </c>
      <c r="AI32" s="197">
        <f>AI26+AI31</f>
        <v>250</v>
      </c>
      <c r="AJ32" s="125">
        <f>AJ26+AJ31</f>
        <v>0</v>
      </c>
      <c r="AK32" s="137">
        <v>0</v>
      </c>
      <c r="AL32" s="197">
        <f>AL26+AL31</f>
        <v>99938.599999999991</v>
      </c>
      <c r="AM32" s="125">
        <f>SUM(AM27:AM31)</f>
        <v>0</v>
      </c>
      <c r="AN32" s="73"/>
      <c r="AO32" s="197">
        <f>AO26+AO31</f>
        <v>250</v>
      </c>
      <c r="AP32" s="70">
        <f>AP26+AP31</f>
        <v>0</v>
      </c>
      <c r="AQ32" s="87">
        <v>0</v>
      </c>
      <c r="AR32" s="95"/>
      <c r="AS32" s="75">
        <f t="shared" si="6"/>
        <v>110962.59999999999</v>
      </c>
      <c r="AT32" s="76">
        <f>SUM(AT31,AT26)</f>
        <v>0</v>
      </c>
      <c r="AU32" s="76">
        <f t="shared" ref="AU32:AU37" si="7">SUM(AT32-F32)</f>
        <v>0</v>
      </c>
      <c r="AV32" s="76">
        <f t="shared" si="1"/>
        <v>0</v>
      </c>
      <c r="AW32" s="51"/>
      <c r="AX32" s="51"/>
      <c r="AY32" s="51"/>
      <c r="AZ32" s="51"/>
    </row>
    <row r="33" spans="1:52" s="82" customFormat="1" ht="15" customHeight="1" x14ac:dyDescent="0.2">
      <c r="A33" s="297" t="s">
        <v>63</v>
      </c>
      <c r="B33" s="284" t="s">
        <v>37</v>
      </c>
      <c r="C33" s="284" t="s">
        <v>48</v>
      </c>
      <c r="D33" s="174" t="s">
        <v>49</v>
      </c>
      <c r="E33" s="57">
        <f t="shared" ref="E33:F36" si="8">H33+K33+N33+Q33+T33+W33+Z33+AC33+AF33+AI33+AL33+AO33</f>
        <v>0</v>
      </c>
      <c r="F33" s="57">
        <f t="shared" si="8"/>
        <v>0</v>
      </c>
      <c r="G33" s="84">
        <v>0</v>
      </c>
      <c r="H33" s="233">
        <v>0</v>
      </c>
      <c r="I33" s="127">
        <v>0</v>
      </c>
      <c r="J33" s="234">
        <v>0</v>
      </c>
      <c r="K33" s="148">
        <v>0</v>
      </c>
      <c r="L33" s="127">
        <v>0</v>
      </c>
      <c r="M33" s="149">
        <v>0</v>
      </c>
      <c r="N33" s="200">
        <v>0</v>
      </c>
      <c r="O33" s="200">
        <v>0</v>
      </c>
      <c r="P33" s="210">
        <v>0</v>
      </c>
      <c r="Q33" s="127">
        <v>0</v>
      </c>
      <c r="R33" s="127">
        <v>0</v>
      </c>
      <c r="S33" s="149">
        <v>0</v>
      </c>
      <c r="T33" s="127">
        <v>0</v>
      </c>
      <c r="U33" s="127">
        <v>0</v>
      </c>
      <c r="V33" s="145">
        <v>0</v>
      </c>
      <c r="W33" s="127">
        <v>0</v>
      </c>
      <c r="X33" s="131">
        <v>0</v>
      </c>
      <c r="Y33" s="133">
        <v>0</v>
      </c>
      <c r="Z33" s="127">
        <v>0</v>
      </c>
      <c r="AA33" s="127">
        <v>0</v>
      </c>
      <c r="AB33" s="133">
        <v>0</v>
      </c>
      <c r="AC33" s="131">
        <v>0</v>
      </c>
      <c r="AD33" s="131">
        <v>0</v>
      </c>
      <c r="AE33" s="138">
        <v>0</v>
      </c>
      <c r="AF33" s="78">
        <v>0</v>
      </c>
      <c r="AG33" s="115">
        <v>0</v>
      </c>
      <c r="AH33" s="118">
        <v>0</v>
      </c>
      <c r="AI33" s="78">
        <v>0</v>
      </c>
      <c r="AJ33" s="115">
        <v>0</v>
      </c>
      <c r="AK33" s="137">
        <v>0</v>
      </c>
      <c r="AL33" s="78">
        <v>0</v>
      </c>
      <c r="AM33" s="78">
        <v>0</v>
      </c>
      <c r="AN33" s="137">
        <v>0</v>
      </c>
      <c r="AO33" s="78">
        <v>0</v>
      </c>
      <c r="AP33" s="78">
        <v>0</v>
      </c>
      <c r="AQ33" s="116">
        <v>0</v>
      </c>
      <c r="AR33" s="119"/>
      <c r="AS33" s="60">
        <f t="shared" si="6"/>
        <v>0</v>
      </c>
      <c r="AT33" s="61">
        <f>SUM(AP33,AM33,AJ33,AG33,AD33,AA33,X33,U33,R33,O33,L33,I33)</f>
        <v>0</v>
      </c>
      <c r="AU33" s="61">
        <f t="shared" si="7"/>
        <v>0</v>
      </c>
      <c r="AV33" s="61">
        <f t="shared" ref="AV33:AV38" si="9">SUM(E33-AS33)</f>
        <v>0</v>
      </c>
      <c r="AW33" s="51"/>
      <c r="AX33" s="51"/>
      <c r="AY33" s="51"/>
      <c r="AZ33" s="51"/>
    </row>
    <row r="34" spans="1:52" s="82" customFormat="1" ht="15" customHeight="1" x14ac:dyDescent="0.2">
      <c r="A34" s="298"/>
      <c r="B34" s="291"/>
      <c r="C34" s="291"/>
      <c r="D34" s="175" t="s">
        <v>50</v>
      </c>
      <c r="E34" s="57">
        <f t="shared" si="8"/>
        <v>0</v>
      </c>
      <c r="F34" s="57">
        <f t="shared" si="8"/>
        <v>0</v>
      </c>
      <c r="G34" s="64">
        <v>0</v>
      </c>
      <c r="H34" s="229">
        <v>0</v>
      </c>
      <c r="I34" s="124">
        <v>0</v>
      </c>
      <c r="J34" s="230">
        <v>0</v>
      </c>
      <c r="K34" s="144">
        <v>0</v>
      </c>
      <c r="L34" s="124">
        <v>0</v>
      </c>
      <c r="M34" s="145">
        <v>0</v>
      </c>
      <c r="N34" s="201">
        <v>0</v>
      </c>
      <c r="O34" s="201">
        <v>0</v>
      </c>
      <c r="P34" s="199">
        <v>0</v>
      </c>
      <c r="Q34" s="124">
        <v>0</v>
      </c>
      <c r="R34" s="124">
        <v>0</v>
      </c>
      <c r="S34" s="145">
        <v>0</v>
      </c>
      <c r="T34" s="124">
        <v>0</v>
      </c>
      <c r="U34" s="124">
        <v>0</v>
      </c>
      <c r="V34" s="145">
        <v>0</v>
      </c>
      <c r="W34" s="122">
        <v>0</v>
      </c>
      <c r="X34" s="122">
        <v>0</v>
      </c>
      <c r="Y34" s="150">
        <v>0</v>
      </c>
      <c r="Z34" s="124">
        <v>0</v>
      </c>
      <c r="AA34" s="124">
        <v>0</v>
      </c>
      <c r="AB34" s="150">
        <v>0</v>
      </c>
      <c r="AC34" s="122">
        <v>0</v>
      </c>
      <c r="AD34" s="122">
        <v>0</v>
      </c>
      <c r="AE34" s="138">
        <v>0</v>
      </c>
      <c r="AF34" s="63">
        <v>0</v>
      </c>
      <c r="AG34" s="65">
        <v>0</v>
      </c>
      <c r="AH34" s="141">
        <v>0</v>
      </c>
      <c r="AI34" s="63">
        <v>0</v>
      </c>
      <c r="AJ34" s="65">
        <v>0</v>
      </c>
      <c r="AK34" s="137">
        <v>0</v>
      </c>
      <c r="AL34" s="63">
        <v>0</v>
      </c>
      <c r="AM34" s="63">
        <v>0</v>
      </c>
      <c r="AN34" s="137">
        <v>0</v>
      </c>
      <c r="AO34" s="63">
        <v>0</v>
      </c>
      <c r="AP34" s="63">
        <v>0</v>
      </c>
      <c r="AQ34" s="87">
        <v>0</v>
      </c>
      <c r="AR34" s="67"/>
      <c r="AS34" s="60">
        <f t="shared" si="6"/>
        <v>0</v>
      </c>
      <c r="AT34" s="61">
        <f>SUM(AP34,AM34,AJ34,AG34,AD34,AA34,X34,U34,R34,O34,L34,I34)</f>
        <v>0</v>
      </c>
      <c r="AU34" s="61">
        <f>SUM(AT34-F34)</f>
        <v>0</v>
      </c>
      <c r="AV34" s="61">
        <f t="shared" si="9"/>
        <v>0</v>
      </c>
      <c r="AW34" s="51"/>
      <c r="AX34" s="51"/>
      <c r="AY34" s="51"/>
      <c r="AZ34" s="51"/>
    </row>
    <row r="35" spans="1:52" s="82" customFormat="1" ht="15" customHeight="1" x14ac:dyDescent="0.2">
      <c r="A35" s="298"/>
      <c r="B35" s="291"/>
      <c r="C35" s="291"/>
      <c r="D35" s="175" t="s">
        <v>51</v>
      </c>
      <c r="E35" s="57">
        <v>0</v>
      </c>
      <c r="F35" s="57">
        <f t="shared" si="8"/>
        <v>0</v>
      </c>
      <c r="G35" s="64">
        <v>0</v>
      </c>
      <c r="H35" s="229">
        <v>0</v>
      </c>
      <c r="I35" s="124">
        <v>0</v>
      </c>
      <c r="J35" s="230">
        <v>0</v>
      </c>
      <c r="K35" s="144">
        <v>0</v>
      </c>
      <c r="L35" s="124">
        <v>0</v>
      </c>
      <c r="M35" s="145">
        <v>0</v>
      </c>
      <c r="N35" s="201">
        <v>0</v>
      </c>
      <c r="O35" s="201">
        <v>0</v>
      </c>
      <c r="P35" s="199">
        <v>0</v>
      </c>
      <c r="Q35" s="124">
        <v>0</v>
      </c>
      <c r="R35" s="124">
        <v>0</v>
      </c>
      <c r="S35" s="145">
        <v>0</v>
      </c>
      <c r="T35" s="124">
        <v>0</v>
      </c>
      <c r="U35" s="124">
        <v>0</v>
      </c>
      <c r="V35" s="145">
        <v>0</v>
      </c>
      <c r="W35" s="122">
        <v>0</v>
      </c>
      <c r="X35" s="122">
        <v>0</v>
      </c>
      <c r="Y35" s="150">
        <v>0</v>
      </c>
      <c r="Z35" s="124">
        <v>0</v>
      </c>
      <c r="AA35" s="124">
        <v>0</v>
      </c>
      <c r="AB35" s="150">
        <v>0</v>
      </c>
      <c r="AC35" s="122">
        <v>0</v>
      </c>
      <c r="AD35" s="122">
        <v>0</v>
      </c>
      <c r="AE35" s="138">
        <v>0</v>
      </c>
      <c r="AF35" s="63">
        <v>0</v>
      </c>
      <c r="AG35" s="65">
        <v>0</v>
      </c>
      <c r="AH35" s="141">
        <v>0</v>
      </c>
      <c r="AI35" s="63">
        <v>0</v>
      </c>
      <c r="AJ35" s="65">
        <v>0</v>
      </c>
      <c r="AK35" s="137">
        <v>0</v>
      </c>
      <c r="AL35" s="63">
        <v>0</v>
      </c>
      <c r="AM35" s="63">
        <v>0</v>
      </c>
      <c r="AN35" s="137">
        <v>0</v>
      </c>
      <c r="AO35" s="63">
        <v>0</v>
      </c>
      <c r="AP35" s="63">
        <v>0</v>
      </c>
      <c r="AQ35" s="87">
        <v>0</v>
      </c>
      <c r="AR35" s="67"/>
      <c r="AS35" s="60">
        <f t="shared" si="6"/>
        <v>0</v>
      </c>
      <c r="AT35" s="61">
        <f t="shared" si="6"/>
        <v>0</v>
      </c>
      <c r="AU35" s="61">
        <f t="shared" si="7"/>
        <v>0</v>
      </c>
      <c r="AV35" s="61">
        <f t="shared" si="9"/>
        <v>0</v>
      </c>
      <c r="AW35" s="51"/>
      <c r="AX35" s="51"/>
      <c r="AY35" s="51"/>
      <c r="AZ35" s="51"/>
    </row>
    <row r="36" spans="1:52" s="82" customFormat="1" ht="15" customHeight="1" x14ac:dyDescent="0.2">
      <c r="A36" s="298"/>
      <c r="B36" s="291"/>
      <c r="C36" s="291"/>
      <c r="D36" s="175" t="s">
        <v>52</v>
      </c>
      <c r="E36" s="57">
        <f t="shared" si="8"/>
        <v>0</v>
      </c>
      <c r="F36" s="57">
        <f t="shared" si="8"/>
        <v>0</v>
      </c>
      <c r="G36" s="68">
        <v>0</v>
      </c>
      <c r="H36" s="229">
        <v>0</v>
      </c>
      <c r="I36" s="124">
        <v>0</v>
      </c>
      <c r="J36" s="230">
        <v>0</v>
      </c>
      <c r="K36" s="144">
        <v>0</v>
      </c>
      <c r="L36" s="124">
        <v>0</v>
      </c>
      <c r="M36" s="145">
        <v>0</v>
      </c>
      <c r="N36" s="201">
        <v>0</v>
      </c>
      <c r="O36" s="201">
        <v>0</v>
      </c>
      <c r="P36" s="199">
        <v>0</v>
      </c>
      <c r="Q36" s="124">
        <v>0</v>
      </c>
      <c r="R36" s="124">
        <v>0</v>
      </c>
      <c r="S36" s="145">
        <v>0</v>
      </c>
      <c r="T36" s="124">
        <v>0</v>
      </c>
      <c r="U36" s="124">
        <v>0</v>
      </c>
      <c r="V36" s="145">
        <v>0</v>
      </c>
      <c r="W36" s="124">
        <v>0</v>
      </c>
      <c r="X36" s="122">
        <v>0</v>
      </c>
      <c r="Y36" s="134">
        <v>0</v>
      </c>
      <c r="Z36" s="124">
        <v>0</v>
      </c>
      <c r="AA36" s="124">
        <v>0</v>
      </c>
      <c r="AB36" s="134">
        <v>0</v>
      </c>
      <c r="AC36" s="122">
        <v>0</v>
      </c>
      <c r="AD36" s="122">
        <v>0</v>
      </c>
      <c r="AE36" s="138">
        <v>0</v>
      </c>
      <c r="AF36" s="63">
        <v>0</v>
      </c>
      <c r="AG36" s="65">
        <v>0</v>
      </c>
      <c r="AH36" s="85">
        <v>0</v>
      </c>
      <c r="AI36" s="63">
        <v>0</v>
      </c>
      <c r="AJ36" s="65">
        <v>0</v>
      </c>
      <c r="AK36" s="137">
        <v>0</v>
      </c>
      <c r="AL36" s="63">
        <v>0</v>
      </c>
      <c r="AM36" s="63">
        <v>0</v>
      </c>
      <c r="AN36" s="137">
        <v>0</v>
      </c>
      <c r="AO36" s="63">
        <v>0</v>
      </c>
      <c r="AP36" s="63">
        <v>0</v>
      </c>
      <c r="AQ36" s="87">
        <v>0</v>
      </c>
      <c r="AR36" s="67"/>
      <c r="AS36" s="60">
        <f t="shared" si="6"/>
        <v>0</v>
      </c>
      <c r="AT36" s="61">
        <f t="shared" si="6"/>
        <v>0</v>
      </c>
      <c r="AU36" s="61">
        <f t="shared" si="7"/>
        <v>0</v>
      </c>
      <c r="AV36" s="61">
        <f t="shared" si="9"/>
        <v>0</v>
      </c>
      <c r="AW36" s="51"/>
      <c r="AX36" s="51"/>
      <c r="AY36" s="51"/>
      <c r="AZ36" s="51"/>
    </row>
    <row r="37" spans="1:52" s="82" customFormat="1" ht="25.5" customHeight="1" thickBot="1" x14ac:dyDescent="0.25">
      <c r="A37" s="299"/>
      <c r="B37" s="300"/>
      <c r="C37" s="300"/>
      <c r="D37" s="190" t="s">
        <v>64</v>
      </c>
      <c r="E37" s="69">
        <f>SUM(E33:E36)</f>
        <v>0</v>
      </c>
      <c r="F37" s="222">
        <f>I37+L37+O37+R37+U37+X37+AA37+AD37+AG37+AJ37+AM37+AP37</f>
        <v>0</v>
      </c>
      <c r="G37" s="71">
        <v>0</v>
      </c>
      <c r="H37" s="231">
        <f>SUM(H33:H36)</f>
        <v>0</v>
      </c>
      <c r="I37" s="146">
        <f>SUM(I33:I36)</f>
        <v>0</v>
      </c>
      <c r="J37" s="232">
        <v>0</v>
      </c>
      <c r="K37" s="146">
        <f>SUM(K33:K36)</f>
        <v>0</v>
      </c>
      <c r="L37" s="146">
        <f>SUM(L33:L36)</f>
        <v>0</v>
      </c>
      <c r="M37" s="147">
        <v>0</v>
      </c>
      <c r="N37" s="212">
        <f>SUM(N33:N36)</f>
        <v>0</v>
      </c>
      <c r="O37" s="212">
        <f>SUM(O33:O36)</f>
        <v>0</v>
      </c>
      <c r="P37" s="213">
        <v>0</v>
      </c>
      <c r="Q37" s="125">
        <f>SUM(Q33:Q36)</f>
        <v>0</v>
      </c>
      <c r="R37" s="125">
        <v>0</v>
      </c>
      <c r="S37" s="152">
        <v>0</v>
      </c>
      <c r="T37" s="125">
        <f>SUM(T33:T36)</f>
        <v>0</v>
      </c>
      <c r="U37" s="125">
        <f>SUM(U33:U36)</f>
        <v>0</v>
      </c>
      <c r="V37" s="147">
        <v>0</v>
      </c>
      <c r="W37" s="125">
        <f>SUM(W33:W36)</f>
        <v>0</v>
      </c>
      <c r="X37" s="125">
        <v>0</v>
      </c>
      <c r="Y37" s="153">
        <v>0</v>
      </c>
      <c r="Z37" s="125">
        <f>SUM(Z33:Z36)</f>
        <v>0</v>
      </c>
      <c r="AA37" s="125">
        <v>0</v>
      </c>
      <c r="AB37" s="153">
        <v>0</v>
      </c>
      <c r="AC37" s="125">
        <f>SUM(AC33:AC36)</f>
        <v>0</v>
      </c>
      <c r="AD37" s="125">
        <v>0</v>
      </c>
      <c r="AE37" s="138">
        <v>0</v>
      </c>
      <c r="AF37" s="72">
        <f>SUM(AF33:AF36)</f>
        <v>0</v>
      </c>
      <c r="AG37" s="72">
        <v>0</v>
      </c>
      <c r="AH37" s="109">
        <v>0</v>
      </c>
      <c r="AI37" s="72">
        <f>SUM(AI33:AI36)</f>
        <v>0</v>
      </c>
      <c r="AJ37" s="72">
        <v>0</v>
      </c>
      <c r="AK37" s="137">
        <v>0</v>
      </c>
      <c r="AL37" s="72">
        <f>SUM(AL33:AL36)</f>
        <v>0</v>
      </c>
      <c r="AM37" s="72">
        <v>0</v>
      </c>
      <c r="AN37" s="137">
        <v>0</v>
      </c>
      <c r="AO37" s="70">
        <v>0</v>
      </c>
      <c r="AP37" s="70">
        <v>0</v>
      </c>
      <c r="AQ37" s="70">
        <v>0</v>
      </c>
      <c r="AR37" s="74"/>
      <c r="AS37" s="60">
        <f t="shared" si="6"/>
        <v>0</v>
      </c>
      <c r="AT37" s="76">
        <f>SUM(AP37,AM37,AJ37,AG37,AD37,AA37,X37,U37,R37,O37,L37,I37)</f>
        <v>0</v>
      </c>
      <c r="AU37" s="61">
        <f t="shared" si="7"/>
        <v>0</v>
      </c>
      <c r="AV37" s="61">
        <f t="shared" si="9"/>
        <v>0</v>
      </c>
      <c r="AW37" s="51"/>
      <c r="AX37" s="51"/>
      <c r="AY37" s="51"/>
      <c r="AZ37" s="51"/>
    </row>
    <row r="38" spans="1:52" s="62" customFormat="1" ht="15" customHeight="1" thickBot="1" x14ac:dyDescent="0.25">
      <c r="A38" s="180"/>
      <c r="B38" s="165" t="s">
        <v>65</v>
      </c>
      <c r="C38" s="174"/>
      <c r="D38" s="174" t="s">
        <v>49</v>
      </c>
      <c r="E38" s="77">
        <f t="shared" ref="E38:F40" si="10">E12+E17+E22+E27+E33</f>
        <v>10687.199999999999</v>
      </c>
      <c r="F38" s="77">
        <f t="shared" si="10"/>
        <v>0</v>
      </c>
      <c r="G38" s="163">
        <f t="shared" ref="G38:G41" si="11">SUM(F38/E38*100)</f>
        <v>0</v>
      </c>
      <c r="H38" s="236">
        <f>H12+H17+H22+H27+H33</f>
        <v>0</v>
      </c>
      <c r="I38" s="167">
        <v>0</v>
      </c>
      <c r="J38" s="237">
        <v>0</v>
      </c>
      <c r="K38" s="223">
        <f>SUM(,K33,K27,K22,K17,K12)</f>
        <v>0</v>
      </c>
      <c r="L38" s="167">
        <v>0</v>
      </c>
      <c r="M38" s="164">
        <v>0</v>
      </c>
      <c r="N38" s="216">
        <f>SUM(,N33,N27,N22,N17,N12)</f>
        <v>0</v>
      </c>
      <c r="O38" s="216">
        <v>0</v>
      </c>
      <c r="P38" s="199">
        <v>0</v>
      </c>
      <c r="Q38" s="167">
        <f>SUM(,Q33,Q27,Q22,Q17,Q12)</f>
        <v>1776.4</v>
      </c>
      <c r="R38" s="167">
        <v>0</v>
      </c>
      <c r="S38" s="168">
        <v>0</v>
      </c>
      <c r="T38" s="167">
        <f>T12+T17+T22+T27+T33</f>
        <v>1776.4</v>
      </c>
      <c r="U38" s="167">
        <v>0</v>
      </c>
      <c r="V38" s="168">
        <v>0</v>
      </c>
      <c r="W38" s="167">
        <f>SUM(,W33,W27,W22,W17,W12)</f>
        <v>1776.4</v>
      </c>
      <c r="X38" s="167">
        <v>0</v>
      </c>
      <c r="Y38" s="168">
        <v>0</v>
      </c>
      <c r="Z38" s="167">
        <f>Z12+Z16+Z17+Z22+Z27+Z33</f>
        <v>1776.4</v>
      </c>
      <c r="AA38" s="167">
        <v>0</v>
      </c>
      <c r="AB38" s="255">
        <v>0</v>
      </c>
      <c r="AC38" s="243">
        <f>AC12+AC17+AC22+AC27+AC33</f>
        <v>1776.4</v>
      </c>
      <c r="AD38" s="244">
        <f>AD12+AD17+AD22+AD27+AD33</f>
        <v>0</v>
      </c>
      <c r="AE38" s="253">
        <v>0</v>
      </c>
      <c r="AF38" s="243">
        <f>AF12+AF17+AF22+AF27+AF33</f>
        <v>1776.4</v>
      </c>
      <c r="AG38" s="244">
        <v>0</v>
      </c>
      <c r="AH38" s="245">
        <v>0</v>
      </c>
      <c r="AI38" s="243">
        <f t="shared" ref="AI38:AJ40" si="12">AI12+AI17+AI22+AI27+AI33</f>
        <v>28.8</v>
      </c>
      <c r="AJ38" s="244">
        <f t="shared" si="12"/>
        <v>0</v>
      </c>
      <c r="AK38" s="137">
        <v>0</v>
      </c>
      <c r="AL38" s="243">
        <f t="shared" ref="AL38:AM40" si="13">AL12+AL17+AL22+AL27+AL33</f>
        <v>0</v>
      </c>
      <c r="AM38" s="244">
        <f t="shared" si="13"/>
        <v>0</v>
      </c>
      <c r="AN38" s="263">
        <v>0</v>
      </c>
      <c r="AO38" s="243">
        <f>AO12+AO17+AO22+AO27+AO33</f>
        <v>0</v>
      </c>
      <c r="AP38" s="267">
        <f>AP17</f>
        <v>0</v>
      </c>
      <c r="AQ38" s="116">
        <v>0</v>
      </c>
      <c r="AR38" s="119">
        <v>0</v>
      </c>
      <c r="AS38" s="75">
        <f>H39+K39+N39+Q39+T39+W39+Z39+AC39+AF39+AI39+AL39+AO39</f>
        <v>117561.7</v>
      </c>
      <c r="AT38" s="159"/>
      <c r="AU38" s="76"/>
      <c r="AV38" s="76">
        <f t="shared" si="9"/>
        <v>-106874.5</v>
      </c>
      <c r="AW38" s="51"/>
      <c r="AX38" s="51"/>
      <c r="AY38" s="51"/>
      <c r="AZ38" s="51"/>
    </row>
    <row r="39" spans="1:52" s="62" customFormat="1" ht="15" customHeight="1" thickBot="1" x14ac:dyDescent="0.25">
      <c r="A39" s="177"/>
      <c r="B39" s="175"/>
      <c r="C39" s="175"/>
      <c r="D39" s="175" t="s">
        <v>50</v>
      </c>
      <c r="E39" s="77">
        <f t="shared" si="10"/>
        <v>117561.7</v>
      </c>
      <c r="F39" s="77">
        <f t="shared" si="10"/>
        <v>0</v>
      </c>
      <c r="G39" s="163">
        <f t="shared" si="11"/>
        <v>0</v>
      </c>
      <c r="H39" s="238">
        <f>SUM(,H34,H28,H23,H18,H13)</f>
        <v>0</v>
      </c>
      <c r="I39" s="169">
        <v>0</v>
      </c>
      <c r="J39" s="239">
        <v>0</v>
      </c>
      <c r="K39" s="224">
        <f>SUM(,K34,K28,K23,K18,K13)</f>
        <v>0</v>
      </c>
      <c r="L39" s="169">
        <v>0</v>
      </c>
      <c r="M39" s="164">
        <v>0</v>
      </c>
      <c r="N39" s="217">
        <f>SUM(,N34,N28,N23,N18,N13)</f>
        <v>0</v>
      </c>
      <c r="O39" s="217">
        <v>0</v>
      </c>
      <c r="P39" s="199">
        <v>0</v>
      </c>
      <c r="Q39" s="169">
        <f>SUM(,Q34,Q28,Q23,Q18,Q13)</f>
        <v>0</v>
      </c>
      <c r="R39" s="169">
        <v>0</v>
      </c>
      <c r="S39" s="170">
        <v>0</v>
      </c>
      <c r="T39" s="169">
        <f>SUM(,T34,T28,T23,T18,T13)</f>
        <v>0</v>
      </c>
      <c r="U39" s="169">
        <f>SUM(V46,U34,U28,U23,U18,U13)</f>
        <v>0</v>
      </c>
      <c r="V39" s="170">
        <v>0</v>
      </c>
      <c r="W39" s="169">
        <f>SUM(,W34,W28,W23,W18,W13)</f>
        <v>0</v>
      </c>
      <c r="X39" s="169">
        <v>0</v>
      </c>
      <c r="Y39" s="170">
        <v>0</v>
      </c>
      <c r="Z39" s="169">
        <v>0</v>
      </c>
      <c r="AA39" s="169">
        <f>AA28</f>
        <v>0</v>
      </c>
      <c r="AB39" s="255">
        <v>0</v>
      </c>
      <c r="AC39" s="27">
        <f>AC13+AC18+AC23+AC28+AC34</f>
        <v>0</v>
      </c>
      <c r="AD39" s="169">
        <f>AD13+AD28+AD34</f>
        <v>0</v>
      </c>
      <c r="AE39" s="253">
        <v>0</v>
      </c>
      <c r="AF39" s="27">
        <f>AF13+AF18+AF23+AF28+AF34</f>
        <v>7694.8</v>
      </c>
      <c r="AG39" s="169">
        <v>0</v>
      </c>
      <c r="AH39" s="170"/>
      <c r="AI39" s="27">
        <f>AI13+AI18+AI23+AI28+AI34</f>
        <v>5530.3</v>
      </c>
      <c r="AJ39" s="169">
        <f t="shared" si="12"/>
        <v>0</v>
      </c>
      <c r="AK39" s="137">
        <v>0</v>
      </c>
      <c r="AL39" s="27">
        <f t="shared" si="13"/>
        <v>97688.7</v>
      </c>
      <c r="AM39" s="169">
        <f t="shared" si="13"/>
        <v>0</v>
      </c>
      <c r="AN39" s="263">
        <v>0</v>
      </c>
      <c r="AO39" s="27">
        <f>AO13+AO18+AO23+AO28+AO34</f>
        <v>6647.9</v>
      </c>
      <c r="AP39" s="63">
        <f>AP18+AP23+AP28+AP34</f>
        <v>0</v>
      </c>
      <c r="AQ39" s="116">
        <v>0</v>
      </c>
      <c r="AR39" s="67"/>
      <c r="AS39" s="75">
        <f>H40+K40+N40+Q40+T40+W40+Z40+AC40+AF40+AI40+AL40+AO40</f>
        <v>10588.4</v>
      </c>
      <c r="AT39" s="159">
        <f>I39+L39+O39+R39+U39+X39+AA39+AD39+AG39+AJ39+AM39+AP39</f>
        <v>0</v>
      </c>
      <c r="AU39" s="76"/>
      <c r="AV39" s="76"/>
      <c r="AW39" s="51"/>
      <c r="AX39" s="51"/>
      <c r="AY39" s="51"/>
      <c r="AZ39" s="51"/>
    </row>
    <row r="40" spans="1:52" s="62" customFormat="1" ht="15" customHeight="1" thickBot="1" x14ac:dyDescent="0.25">
      <c r="A40" s="177"/>
      <c r="B40" s="175"/>
      <c r="C40" s="175"/>
      <c r="D40" s="175" t="s">
        <v>51</v>
      </c>
      <c r="E40" s="77">
        <f t="shared" si="10"/>
        <v>10588.400000000001</v>
      </c>
      <c r="F40" s="77">
        <f t="shared" si="10"/>
        <v>0</v>
      </c>
      <c r="G40" s="163">
        <f t="shared" si="11"/>
        <v>0</v>
      </c>
      <c r="H40" s="238">
        <f>SUM(,H35,H29,H24,H19,H14)</f>
        <v>250</v>
      </c>
      <c r="I40" s="169">
        <v>0</v>
      </c>
      <c r="J40" s="239">
        <v>0</v>
      </c>
      <c r="K40" s="224">
        <f>SUM(L43,K35,K29,K24,K19,K14)</f>
        <v>250</v>
      </c>
      <c r="L40" s="169">
        <v>0</v>
      </c>
      <c r="M40" s="164">
        <v>0</v>
      </c>
      <c r="N40" s="169">
        <f>SUM(,N35,N29,N24,N19,N14)</f>
        <v>250</v>
      </c>
      <c r="O40" s="169">
        <f>O14+O19+O24+O29+O35</f>
        <v>0</v>
      </c>
      <c r="P40" s="199">
        <v>0</v>
      </c>
      <c r="Q40" s="169">
        <f>SUM(,Q35,Q29,Q24,Q19,Q14)</f>
        <v>250</v>
      </c>
      <c r="R40" s="169">
        <f>R14+R19+R24+R29+R35</f>
        <v>0</v>
      </c>
      <c r="S40" s="170">
        <v>0</v>
      </c>
      <c r="T40" s="218">
        <f>SUM(,T35,T29,T24,T19,T14)</f>
        <v>250</v>
      </c>
      <c r="U40" s="218">
        <f>SUM(,U35,U29,U24,U19,U14)</f>
        <v>0</v>
      </c>
      <c r="V40" s="170">
        <v>0</v>
      </c>
      <c r="W40" s="169">
        <f>SUM(,W35,W29,W24,W19,W14)</f>
        <v>250</v>
      </c>
      <c r="X40" s="169">
        <f>X14+X19+X24+X29+X35</f>
        <v>0</v>
      </c>
      <c r="Y40" s="170">
        <v>0</v>
      </c>
      <c r="Z40" s="169">
        <f>Z14+Z19+Z24+Z29+Z35</f>
        <v>250</v>
      </c>
      <c r="AA40" s="169">
        <v>0</v>
      </c>
      <c r="AB40" s="255">
        <v>0</v>
      </c>
      <c r="AC40" s="57">
        <f>AC14+AC19+AC24+AC29+AC35</f>
        <v>250</v>
      </c>
      <c r="AD40" s="246">
        <f>AD14+AD19+AD25+AD29+AD35</f>
        <v>0</v>
      </c>
      <c r="AE40" s="253">
        <v>0</v>
      </c>
      <c r="AF40" s="57">
        <f>AF14+AF19+AF24+AF29+AF35</f>
        <v>829.2</v>
      </c>
      <c r="AG40" s="246">
        <v>0</v>
      </c>
      <c r="AH40" s="247"/>
      <c r="AI40" s="57">
        <f>AI14+AI19+AI24+AI29+AI35</f>
        <v>281</v>
      </c>
      <c r="AJ40" s="246">
        <f t="shared" si="12"/>
        <v>0</v>
      </c>
      <c r="AK40" s="137">
        <v>0</v>
      </c>
      <c r="AL40" s="57">
        <f t="shared" si="13"/>
        <v>7228.2</v>
      </c>
      <c r="AM40" s="246">
        <f t="shared" si="13"/>
        <v>0</v>
      </c>
      <c r="AN40" s="263">
        <v>0</v>
      </c>
      <c r="AO40" s="57">
        <f>AO14+AO19+AO24+AO29+AO35</f>
        <v>250</v>
      </c>
      <c r="AP40" s="58">
        <f>AP19+AP24+AP29+AP35</f>
        <v>0</v>
      </c>
      <c r="AQ40" s="116">
        <v>0</v>
      </c>
      <c r="AR40" s="67"/>
      <c r="AS40" s="75"/>
      <c r="AT40" s="159">
        <f>AP40+AM40+AJ40+AG40+AD40+AA40+X40+U40+R40+O40+L40+I40</f>
        <v>0</v>
      </c>
      <c r="AU40" s="76"/>
      <c r="AV40" s="76"/>
      <c r="AW40" s="51"/>
      <c r="AX40" s="51"/>
      <c r="AY40" s="51"/>
      <c r="AZ40" s="51"/>
    </row>
    <row r="41" spans="1:52" s="82" customFormat="1" ht="15" customHeight="1" thickBot="1" x14ac:dyDescent="0.25">
      <c r="A41" s="160"/>
      <c r="B41" s="95"/>
      <c r="C41" s="95"/>
      <c r="D41" s="183" t="s">
        <v>66</v>
      </c>
      <c r="E41" s="69">
        <f>E38+E39+E40</f>
        <v>138837.29999999999</v>
      </c>
      <c r="F41" s="69">
        <f>F38+F39+F40</f>
        <v>0</v>
      </c>
      <c r="G41" s="92">
        <f t="shared" si="11"/>
        <v>0</v>
      </c>
      <c r="H41" s="231">
        <f>H38+H39+H40</f>
        <v>250</v>
      </c>
      <c r="I41" s="146">
        <f>I38+I39+I40</f>
        <v>0</v>
      </c>
      <c r="J41" s="240">
        <v>0</v>
      </c>
      <c r="K41" s="146">
        <f>K38+K39+K40</f>
        <v>250</v>
      </c>
      <c r="L41" s="256">
        <f>L38+L39+L40</f>
        <v>0</v>
      </c>
      <c r="M41" s="154">
        <v>0</v>
      </c>
      <c r="N41" s="146">
        <f>N38+N39+N40</f>
        <v>250</v>
      </c>
      <c r="O41" s="256">
        <f>O38+O39+O40</f>
        <v>0</v>
      </c>
      <c r="P41" s="199">
        <v>0</v>
      </c>
      <c r="Q41" s="146">
        <f>Q38+Q39+Q40</f>
        <v>2026.4</v>
      </c>
      <c r="R41" s="146">
        <f>R38+R39+R40</f>
        <v>0</v>
      </c>
      <c r="S41" s="204">
        <v>0</v>
      </c>
      <c r="T41" s="242">
        <f>T38+T39+T40</f>
        <v>2026.4</v>
      </c>
      <c r="U41" s="146">
        <f>U38+U39+U40</f>
        <v>0</v>
      </c>
      <c r="V41" s="241">
        <v>0</v>
      </c>
      <c r="W41" s="146">
        <f>W38+W39+W40</f>
        <v>2026.4</v>
      </c>
      <c r="X41" s="171">
        <f>SUM(X38:X40)</f>
        <v>0</v>
      </c>
      <c r="Y41" s="172">
        <v>0</v>
      </c>
      <c r="Z41" s="146">
        <f>Z38+Z39+Z40</f>
        <v>2026.4</v>
      </c>
      <c r="AA41" s="171">
        <f>AA38+AA39+AA40</f>
        <v>0</v>
      </c>
      <c r="AB41" s="153">
        <v>0</v>
      </c>
      <c r="AC41" s="146">
        <f>AC38+AC39+AC40</f>
        <v>2026.4</v>
      </c>
      <c r="AD41" s="171">
        <f>AD38+AD39+AD40</f>
        <v>0</v>
      </c>
      <c r="AE41" s="253">
        <v>0</v>
      </c>
      <c r="AF41" s="146">
        <f>AF38+AF39+AF40</f>
        <v>10300.400000000001</v>
      </c>
      <c r="AG41" s="171">
        <v>0</v>
      </c>
      <c r="AH41" s="173"/>
      <c r="AI41" s="146">
        <f>AI38+AI39+AI40</f>
        <v>5840.1</v>
      </c>
      <c r="AJ41" s="171">
        <f>SUM(AJ38:AJ40)</f>
        <v>0</v>
      </c>
      <c r="AK41" s="137">
        <v>0</v>
      </c>
      <c r="AL41" s="146">
        <f>AL38+AL39+AL40</f>
        <v>104916.9</v>
      </c>
      <c r="AM41" s="171">
        <f>AM16+AM21+AM26+AM31+AM37</f>
        <v>0</v>
      </c>
      <c r="AN41" s="264">
        <v>0</v>
      </c>
      <c r="AO41" s="146">
        <f>AO38+AO39+AO40</f>
        <v>6897.9</v>
      </c>
      <c r="AP41" s="161">
        <f>SUM(AP38:AP40)</f>
        <v>0</v>
      </c>
      <c r="AQ41" s="266">
        <v>0</v>
      </c>
      <c r="AR41" s="162"/>
      <c r="AS41" s="75">
        <f>SUM(AO41,AL41,AI41,AF41,AC41,Z41,W41,T41,Q41,N41,K41,H41)</f>
        <v>138837.29999999996</v>
      </c>
      <c r="AT41" s="96">
        <f>SUM(,AT37,AT32,AT21,AT16)</f>
        <v>0</v>
      </c>
      <c r="AU41" s="76">
        <f>SUM(AT41-F41)</f>
        <v>0</v>
      </c>
      <c r="AV41" s="76">
        <f>SUM(E41-AS41)</f>
        <v>2.9103830456733704E-11</v>
      </c>
      <c r="AW41" s="51"/>
      <c r="AX41" s="51"/>
      <c r="AY41" s="51"/>
      <c r="AZ41" s="51"/>
    </row>
    <row r="42" spans="1:52" s="97" customFormat="1" ht="27.75" customHeight="1" x14ac:dyDescent="0.25">
      <c r="B42" s="98"/>
      <c r="C42" s="98"/>
      <c r="D42" s="98"/>
      <c r="E42" s="32"/>
      <c r="F42" s="98"/>
      <c r="G42" s="98"/>
      <c r="H42" s="99"/>
      <c r="I42" s="99"/>
      <c r="J42" s="99"/>
      <c r="K42" s="100">
        <f>K41-K31</f>
        <v>250</v>
      </c>
      <c r="L42" s="100"/>
      <c r="M42" s="100">
        <f t="shared" ref="M42:Z42" si="14">M41-M31</f>
        <v>0</v>
      </c>
      <c r="N42" s="100">
        <f t="shared" si="14"/>
        <v>250</v>
      </c>
      <c r="O42" s="100">
        <f t="shared" si="14"/>
        <v>0</v>
      </c>
      <c r="P42" s="100">
        <f t="shared" si="14"/>
        <v>0</v>
      </c>
      <c r="Q42" s="100">
        <f t="shared" si="14"/>
        <v>2026.4</v>
      </c>
      <c r="R42" s="100">
        <f t="shared" si="14"/>
        <v>0</v>
      </c>
      <c r="S42" s="100">
        <f t="shared" si="14"/>
        <v>0</v>
      </c>
      <c r="T42" s="100">
        <f t="shared" si="14"/>
        <v>2026.4</v>
      </c>
      <c r="U42" s="100">
        <f t="shared" si="14"/>
        <v>0</v>
      </c>
      <c r="V42" s="100">
        <f t="shared" si="14"/>
        <v>0</v>
      </c>
      <c r="W42" s="100">
        <f t="shared" si="14"/>
        <v>2026.4</v>
      </c>
      <c r="X42" s="100">
        <f t="shared" si="14"/>
        <v>0</v>
      </c>
      <c r="Y42" s="101">
        <f t="shared" si="14"/>
        <v>0</v>
      </c>
      <c r="Z42" s="100">
        <f t="shared" si="14"/>
        <v>2026.4</v>
      </c>
      <c r="AA42" s="100">
        <f>L41+O41+R41+U41+X41+AA41</f>
        <v>0</v>
      </c>
      <c r="AB42" s="100">
        <f>AB41-AB31</f>
        <v>0</v>
      </c>
      <c r="AC42" s="34">
        <f>AC41-AC31</f>
        <v>2026.4</v>
      </c>
      <c r="AD42" s="100">
        <f>R41+U41+X41+AA41+AD41+O41+L41</f>
        <v>0</v>
      </c>
      <c r="AE42" s="100">
        <f>AE41-AE31</f>
        <v>0</v>
      </c>
      <c r="AF42" s="100">
        <f>AF41-AF31</f>
        <v>2026.4000000000015</v>
      </c>
      <c r="AG42" s="100">
        <f>AG41-AG31</f>
        <v>0</v>
      </c>
      <c r="AH42" s="156">
        <f>AH41-AH31</f>
        <v>0</v>
      </c>
      <c r="AI42" s="100">
        <f>AI41-AI31</f>
        <v>5840.1</v>
      </c>
      <c r="AJ42" s="100"/>
      <c r="AK42" s="100">
        <f t="shared" ref="AK42:AQ42" si="15">AK41-AK31</f>
        <v>0</v>
      </c>
      <c r="AL42" s="100">
        <f t="shared" si="15"/>
        <v>104916.9</v>
      </c>
      <c r="AM42" s="100">
        <f t="shared" si="15"/>
        <v>0</v>
      </c>
      <c r="AN42" s="100">
        <f t="shared" si="15"/>
        <v>0</v>
      </c>
      <c r="AO42" s="100">
        <f t="shared" si="15"/>
        <v>6897.9</v>
      </c>
      <c r="AP42" s="100">
        <f t="shared" si="15"/>
        <v>0</v>
      </c>
      <c r="AQ42" s="100">
        <f t="shared" si="15"/>
        <v>0</v>
      </c>
      <c r="AR42" s="100"/>
      <c r="AS42" s="102"/>
      <c r="AT42" s="103"/>
      <c r="AU42" s="103"/>
      <c r="AV42" s="103"/>
      <c r="AW42" s="103"/>
      <c r="AX42" s="103"/>
      <c r="AY42" s="103"/>
      <c r="AZ42" s="103"/>
    </row>
    <row r="43" spans="1:52" s="45" customFormat="1" ht="18" customHeight="1" x14ac:dyDescent="0.25">
      <c r="A43" s="249"/>
      <c r="B43" s="250" t="s">
        <v>92</v>
      </c>
      <c r="C43" s="250"/>
      <c r="D43" s="250"/>
      <c r="E43" s="251"/>
      <c r="F43" s="250"/>
      <c r="G43" s="250"/>
      <c r="H43" s="252"/>
      <c r="I43" s="43"/>
      <c r="J43" s="43"/>
      <c r="K43" s="104"/>
      <c r="L43" s="104"/>
      <c r="M43" s="104"/>
      <c r="N43" s="105"/>
      <c r="O43" s="105"/>
      <c r="P43" s="105"/>
      <c r="Q43" s="184"/>
      <c r="R43" s="307"/>
      <c r="S43" s="307"/>
      <c r="T43" s="106"/>
      <c r="U43" s="184"/>
      <c r="V43" s="184"/>
      <c r="W43" s="184"/>
      <c r="X43" s="184"/>
      <c r="Y43" s="184"/>
      <c r="Z43" s="184"/>
      <c r="AA43" s="184"/>
      <c r="AB43" s="184"/>
      <c r="AC43" s="39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07"/>
      <c r="AT43" s="49"/>
      <c r="AU43" s="49"/>
      <c r="AV43" s="49"/>
      <c r="AW43" s="49"/>
      <c r="AX43" s="49"/>
      <c r="AY43" s="49"/>
      <c r="AZ43" s="49"/>
    </row>
    <row r="44" spans="1:52" s="1" customFormat="1" ht="3.75" customHeight="1" x14ac:dyDescent="0.25">
      <c r="H44" s="4"/>
      <c r="I44" s="4"/>
      <c r="J44" s="4"/>
      <c r="K44" s="4"/>
      <c r="L44" s="4"/>
      <c r="M44" s="186"/>
      <c r="N44" s="37"/>
      <c r="O44" s="186"/>
      <c r="P44" s="186"/>
      <c r="Q44" s="185"/>
      <c r="R44" s="308"/>
      <c r="S44" s="308"/>
      <c r="T44" s="37"/>
      <c r="U44" s="186"/>
      <c r="V44" s="186"/>
      <c r="W44" s="186"/>
      <c r="X44" s="186"/>
      <c r="Y44" s="186"/>
      <c r="Z44" s="186"/>
      <c r="AA44" s="186"/>
      <c r="AB44" s="186"/>
      <c r="AC44" s="37"/>
      <c r="AD44" s="186"/>
      <c r="AE44" s="186"/>
      <c r="AF44" s="186"/>
      <c r="AG44" s="186"/>
      <c r="AH44" s="309"/>
      <c r="AI44" s="309"/>
      <c r="AJ44" s="186"/>
      <c r="AK44" s="186"/>
      <c r="AL44" s="186"/>
      <c r="AM44" s="186"/>
      <c r="AN44" s="186"/>
      <c r="AO44" s="186"/>
      <c r="AP44" s="186"/>
      <c r="AQ44" s="186"/>
      <c r="AR44" s="186"/>
      <c r="AS44" s="108"/>
      <c r="AT44" s="44"/>
      <c r="AU44" s="44"/>
      <c r="AV44" s="44"/>
      <c r="AW44" s="44"/>
      <c r="AX44" s="44"/>
      <c r="AY44" s="44"/>
      <c r="AZ44" s="44"/>
    </row>
    <row r="45" spans="1:52" s="1" customFormat="1" ht="15.75" hidden="1" customHeight="1" x14ac:dyDescent="0.25">
      <c r="H45" s="310"/>
      <c r="I45" s="310"/>
      <c r="J45" s="310"/>
      <c r="K45" s="3"/>
      <c r="L45" s="3"/>
      <c r="M45" s="186"/>
      <c r="N45" s="37"/>
      <c r="O45" s="186"/>
      <c r="P45" s="186"/>
      <c r="Q45" s="185"/>
      <c r="R45" s="308"/>
      <c r="S45" s="308"/>
      <c r="T45" s="37"/>
      <c r="U45" s="186"/>
      <c r="V45" s="186"/>
      <c r="W45" s="186"/>
      <c r="X45" s="186"/>
      <c r="Y45" s="186"/>
      <c r="Z45" s="186"/>
      <c r="AA45" s="186"/>
      <c r="AB45" s="186"/>
      <c r="AC45" s="37"/>
      <c r="AD45" s="186"/>
      <c r="AE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>
        <f>AS27+AS28+AS29+AS30</f>
        <v>8274</v>
      </c>
      <c r="AT45" s="44"/>
      <c r="AU45" s="44"/>
      <c r="AV45" s="44"/>
      <c r="AW45" s="44"/>
      <c r="AX45" s="44"/>
      <c r="AY45" s="44"/>
      <c r="AZ45" s="44"/>
    </row>
    <row r="46" spans="1:52" s="1" customFormat="1" ht="14.25" customHeight="1" x14ac:dyDescent="0.25">
      <c r="H46" s="187"/>
      <c r="I46" s="187"/>
      <c r="J46" s="187"/>
      <c r="K46" s="3"/>
      <c r="L46" s="3"/>
      <c r="M46" s="186"/>
      <c r="N46" s="37"/>
      <c r="O46" s="186"/>
      <c r="P46" s="186"/>
      <c r="Q46" s="185"/>
      <c r="R46" s="308"/>
      <c r="S46" s="308"/>
      <c r="T46" s="37"/>
      <c r="U46" s="186"/>
      <c r="V46" s="186"/>
      <c r="W46" s="186"/>
      <c r="X46" s="186"/>
      <c r="Y46" s="186"/>
      <c r="Z46" s="186"/>
      <c r="AA46" s="186"/>
      <c r="AB46" s="186"/>
      <c r="AC46" s="37"/>
      <c r="AD46" s="186"/>
      <c r="AE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44"/>
      <c r="AU46" s="44"/>
      <c r="AV46" s="44"/>
      <c r="AW46" s="44"/>
      <c r="AX46" s="44"/>
      <c r="AY46" s="44"/>
      <c r="AZ46" s="44"/>
    </row>
    <row r="47" spans="1:52" ht="48" customHeight="1" x14ac:dyDescent="0.25">
      <c r="B47" s="306"/>
      <c r="C47" s="306"/>
      <c r="D47" s="3"/>
      <c r="E47" s="3"/>
      <c r="F47" s="3"/>
      <c r="G47" s="3"/>
      <c r="H47" s="3"/>
      <c r="L47" s="248"/>
      <c r="AS47" s="8"/>
      <c r="AT47" s="49"/>
      <c r="AU47" s="49"/>
      <c r="AV47" s="49"/>
      <c r="AW47" s="49"/>
      <c r="AX47" s="49"/>
      <c r="AY47" s="49"/>
      <c r="AZ47" s="49"/>
    </row>
    <row r="48" spans="1:52" x14ac:dyDescent="0.25">
      <c r="B48" s="306" t="s">
        <v>71</v>
      </c>
      <c r="C48" s="306"/>
      <c r="D48" s="306"/>
      <c r="E48" s="306"/>
      <c r="AS48" s="8"/>
      <c r="AT48" s="49"/>
      <c r="AU48" s="49"/>
      <c r="AV48" s="49"/>
      <c r="AW48" s="49"/>
      <c r="AX48" s="49"/>
      <c r="AY48" s="49"/>
      <c r="AZ48" s="49"/>
    </row>
    <row r="51" spans="28:28" s="8" customFormat="1" x14ac:dyDescent="0.25">
      <c r="AB51" s="8" t="s">
        <v>40</v>
      </c>
    </row>
  </sheetData>
  <mergeCells count="48">
    <mergeCell ref="B48:E48"/>
    <mergeCell ref="B47:C47"/>
    <mergeCell ref="R43:S43"/>
    <mergeCell ref="R44:S44"/>
    <mergeCell ref="AH44:AI44"/>
    <mergeCell ref="H45:J45"/>
    <mergeCell ref="R45:S45"/>
    <mergeCell ref="R46:S46"/>
    <mergeCell ref="A33:A37"/>
    <mergeCell ref="B33:B37"/>
    <mergeCell ref="C33:C37"/>
    <mergeCell ref="AL9:AN9"/>
    <mergeCell ref="A22:A26"/>
    <mergeCell ref="B22:B26"/>
    <mergeCell ref="C22:C26"/>
    <mergeCell ref="A27:A32"/>
    <mergeCell ref="B27:B32"/>
    <mergeCell ref="C27:C32"/>
    <mergeCell ref="A12:A16"/>
    <mergeCell ref="B12:B16"/>
    <mergeCell ref="C12:C16"/>
    <mergeCell ref="A17:A21"/>
    <mergeCell ref="B17:B21"/>
    <mergeCell ref="C17:C21"/>
    <mergeCell ref="T8:AQ8"/>
    <mergeCell ref="AR8:AR10"/>
    <mergeCell ref="E9:E10"/>
    <mergeCell ref="F9:F10"/>
    <mergeCell ref="G9:G10"/>
    <mergeCell ref="H9:J9"/>
    <mergeCell ref="K9:M9"/>
    <mergeCell ref="N9:P9"/>
    <mergeCell ref="Q9:S9"/>
    <mergeCell ref="T9:V9"/>
    <mergeCell ref="AO9:AQ9"/>
    <mergeCell ref="W9:Y9"/>
    <mergeCell ref="Z9:AB9"/>
    <mergeCell ref="AC9:AE9"/>
    <mergeCell ref="AF9:AH9"/>
    <mergeCell ref="AI9:AK9"/>
    <mergeCell ref="A5:P5"/>
    <mergeCell ref="A6:P6"/>
    <mergeCell ref="A8:A10"/>
    <mergeCell ref="B8:B10"/>
    <mergeCell ref="C8:C10"/>
    <mergeCell ref="D8:D10"/>
    <mergeCell ref="E8:G8"/>
    <mergeCell ref="H8:S8"/>
  </mergeCells>
  <pageMargins left="0.43307086614173229" right="0.23622047244094491" top="0" bottom="0" header="0.31496062992125984" footer="0.31496062992125984"/>
  <pageSetup paperSize="9" scale="74" fitToWidth="0" orientation="landscape" r:id="rId1"/>
  <colBreaks count="1" manualBreakCount="1">
    <brk id="22" max="53" man="1"/>
  </colBreaks>
  <ignoredErrors>
    <ignoredError sqref="G38:G40 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U41"/>
  <sheetViews>
    <sheetView view="pageBreakPreview" zoomScale="136" zoomScaleNormal="85" zoomScaleSheetLayoutView="136" workbookViewId="0">
      <pane xSplit="3" ySplit="10" topLeftCell="D27" activePane="bottomRight" state="frozen"/>
      <selection pane="topRight" activeCell="C1" sqref="C1"/>
      <selection pane="bottomLeft" activeCell="A11" sqref="A11"/>
      <selection pane="bottomRight" activeCell="A5" sqref="A5:AP37"/>
    </sheetView>
  </sheetViews>
  <sheetFormatPr defaultColWidth="9.140625" defaultRowHeight="15" x14ac:dyDescent="0.25"/>
  <cols>
    <col min="1" max="1" width="5.5703125" style="7" customWidth="1"/>
    <col min="2" max="2" width="27.42578125" style="8" customWidth="1"/>
    <col min="3" max="3" width="10.28515625" style="8" customWidth="1"/>
    <col min="4" max="4" width="6.7109375" style="8" customWidth="1"/>
    <col min="5" max="5" width="6.140625" style="8" customWidth="1"/>
    <col min="6" max="6" width="5.85546875" style="8" customWidth="1"/>
    <col min="7" max="7" width="6.85546875" style="8" customWidth="1"/>
    <col min="8" max="8" width="7.28515625" style="8" customWidth="1"/>
    <col min="9" max="9" width="6.42578125" style="8" customWidth="1"/>
    <col min="10" max="10" width="6.5703125" style="8" customWidth="1"/>
    <col min="11" max="11" width="5.42578125" style="8" customWidth="1"/>
    <col min="12" max="12" width="5.7109375" style="8" customWidth="1"/>
    <col min="13" max="13" width="6.140625" style="8" customWidth="1"/>
    <col min="14" max="14" width="6.85546875" style="8" customWidth="1"/>
    <col min="15" max="15" width="6.42578125" style="8" customWidth="1"/>
    <col min="16" max="16" width="6" style="8" customWidth="1"/>
    <col min="17" max="17" width="6.5703125" style="8" customWidth="1"/>
    <col min="18" max="18" width="5.85546875" style="8" customWidth="1"/>
    <col min="19" max="19" width="5.42578125" style="8" customWidth="1"/>
    <col min="20" max="20" width="5.5703125" style="8" customWidth="1"/>
    <col min="21" max="21" width="5.7109375" style="8" customWidth="1"/>
    <col min="22" max="22" width="6" style="8" customWidth="1"/>
    <col min="23" max="23" width="5.140625" style="8" customWidth="1"/>
    <col min="24" max="24" width="5.7109375" style="8" customWidth="1"/>
    <col min="25" max="25" width="6.28515625" style="8" customWidth="1"/>
    <col min="26" max="26" width="6" style="8" customWidth="1"/>
    <col min="27" max="27" width="5.7109375" style="8" customWidth="1"/>
    <col min="28" max="28" width="6.28515625" style="8" customWidth="1"/>
    <col min="29" max="29" width="6" style="8" customWidth="1"/>
    <col min="30" max="30" width="5.7109375" style="8" customWidth="1"/>
    <col min="31" max="31" width="6" style="8" customWidth="1"/>
    <col min="32" max="32" width="6.42578125" style="8" customWidth="1"/>
    <col min="33" max="33" width="5.140625" style="8" customWidth="1"/>
    <col min="34" max="34" width="6.140625" style="8" customWidth="1"/>
    <col min="35" max="35" width="5.85546875" style="8" customWidth="1"/>
    <col min="36" max="36" width="5.7109375" style="8" customWidth="1"/>
    <col min="37" max="37" width="6.140625" style="8" customWidth="1"/>
    <col min="38" max="39" width="5.7109375" style="8" customWidth="1"/>
    <col min="40" max="41" width="6.85546875" style="8" customWidth="1"/>
    <col min="42" max="42" width="5.7109375" style="8" customWidth="1"/>
    <col min="43" max="43" width="11.85546875" style="8" customWidth="1"/>
    <col min="44" max="16384" width="9.140625" style="7"/>
  </cols>
  <sheetData>
    <row r="1" spans="1:47" s="1" customFormat="1" ht="5.25" customHeight="1" x14ac:dyDescent="0.25">
      <c r="C1" s="2"/>
      <c r="D1" s="2"/>
      <c r="E1" s="2"/>
      <c r="F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7" s="1" customFormat="1" ht="3" customHeight="1" x14ac:dyDescent="0.2">
      <c r="C2" s="2"/>
      <c r="D2" s="2"/>
      <c r="E2" s="2"/>
      <c r="F2" s="2"/>
      <c r="H2" s="2"/>
      <c r="I2" s="3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7" s="1" customFormat="1" ht="15.75" hidden="1" customHeight="1" x14ac:dyDescent="0.2">
      <c r="C3" s="2"/>
      <c r="D3" s="2"/>
      <c r="E3" s="2"/>
      <c r="F3" s="2"/>
      <c r="H3" s="2"/>
      <c r="I3" s="3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7" s="1" customFormat="1" ht="15.75" hidden="1" customHeight="1" x14ac:dyDescent="0.2">
      <c r="C4" s="2"/>
      <c r="D4" s="2"/>
      <c r="E4" s="2"/>
      <c r="F4" s="2"/>
      <c r="H4" s="2"/>
      <c r="I4" s="3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7" s="5" customFormat="1" ht="14.25" customHeight="1" x14ac:dyDescent="0.2">
      <c r="A5" s="313" t="s"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7" s="1" customFormat="1" ht="12" customHeight="1" x14ac:dyDescent="0.25">
      <c r="A6" s="314" t="s">
        <v>72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7" ht="3" customHeight="1" x14ac:dyDescent="0.25">
      <c r="J7" s="9"/>
      <c r="X7" s="10"/>
    </row>
    <row r="8" spans="1:47" s="11" customFormat="1" ht="15" customHeight="1" x14ac:dyDescent="0.25">
      <c r="A8" s="315" t="s">
        <v>1</v>
      </c>
      <c r="B8" s="316" t="s">
        <v>2</v>
      </c>
      <c r="C8" s="316" t="s">
        <v>3</v>
      </c>
      <c r="D8" s="319" t="s">
        <v>73</v>
      </c>
      <c r="E8" s="320"/>
      <c r="F8" s="321"/>
      <c r="G8" s="325" t="s">
        <v>4</v>
      </c>
      <c r="H8" s="326"/>
      <c r="I8" s="326"/>
      <c r="J8" s="326"/>
      <c r="K8" s="326"/>
      <c r="L8" s="326"/>
      <c r="M8" s="326"/>
      <c r="N8" s="326"/>
      <c r="O8" s="327"/>
      <c r="P8" s="325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7"/>
      <c r="AQ8" s="292" t="s">
        <v>5</v>
      </c>
      <c r="AR8" s="12"/>
      <c r="AS8" s="13"/>
      <c r="AT8" s="13"/>
    </row>
    <row r="9" spans="1:47" s="11" customFormat="1" ht="15" customHeight="1" x14ac:dyDescent="0.25">
      <c r="A9" s="315"/>
      <c r="B9" s="317"/>
      <c r="C9" s="317"/>
      <c r="D9" s="322"/>
      <c r="E9" s="323"/>
      <c r="F9" s="324"/>
      <c r="G9" s="315" t="s">
        <v>9</v>
      </c>
      <c r="H9" s="315"/>
      <c r="I9" s="315"/>
      <c r="J9" s="315" t="s">
        <v>10</v>
      </c>
      <c r="K9" s="315"/>
      <c r="L9" s="315"/>
      <c r="M9" s="315" t="s">
        <v>11</v>
      </c>
      <c r="N9" s="315"/>
      <c r="O9" s="315"/>
      <c r="P9" s="315" t="s">
        <v>12</v>
      </c>
      <c r="Q9" s="315"/>
      <c r="R9" s="315"/>
      <c r="S9" s="315" t="s">
        <v>13</v>
      </c>
      <c r="T9" s="315"/>
      <c r="U9" s="315"/>
      <c r="V9" s="315" t="s">
        <v>14</v>
      </c>
      <c r="W9" s="315"/>
      <c r="X9" s="315"/>
      <c r="Y9" s="315" t="s">
        <v>15</v>
      </c>
      <c r="Z9" s="315"/>
      <c r="AA9" s="315"/>
      <c r="AB9" s="315" t="s">
        <v>16</v>
      </c>
      <c r="AC9" s="315"/>
      <c r="AD9" s="315"/>
      <c r="AE9" s="315" t="s">
        <v>17</v>
      </c>
      <c r="AF9" s="315"/>
      <c r="AG9" s="315"/>
      <c r="AH9" s="315" t="s">
        <v>18</v>
      </c>
      <c r="AI9" s="315"/>
      <c r="AJ9" s="315"/>
      <c r="AK9" s="315" t="s">
        <v>19</v>
      </c>
      <c r="AL9" s="315"/>
      <c r="AM9" s="315"/>
      <c r="AN9" s="315" t="s">
        <v>20</v>
      </c>
      <c r="AO9" s="315"/>
      <c r="AP9" s="315"/>
      <c r="AQ9" s="292"/>
      <c r="AR9" s="52" t="s">
        <v>6</v>
      </c>
      <c r="AS9" s="51" t="s">
        <v>7</v>
      </c>
      <c r="AT9" s="51" t="s">
        <v>46</v>
      </c>
      <c r="AU9" s="51" t="s">
        <v>8</v>
      </c>
    </row>
    <row r="10" spans="1:47" s="11" customFormat="1" ht="39.75" customHeight="1" x14ac:dyDescent="0.25">
      <c r="A10" s="315"/>
      <c r="B10" s="318"/>
      <c r="C10" s="318"/>
      <c r="D10" s="262" t="s">
        <v>22</v>
      </c>
      <c r="E10" s="176" t="s">
        <v>23</v>
      </c>
      <c r="F10" s="176" t="s">
        <v>24</v>
      </c>
      <c r="G10" s="176" t="s">
        <v>22</v>
      </c>
      <c r="H10" s="176" t="s">
        <v>23</v>
      </c>
      <c r="I10" s="176" t="s">
        <v>24</v>
      </c>
      <c r="J10" s="176" t="s">
        <v>22</v>
      </c>
      <c r="K10" s="176" t="s">
        <v>23</v>
      </c>
      <c r="L10" s="176" t="s">
        <v>24</v>
      </c>
      <c r="M10" s="176" t="s">
        <v>22</v>
      </c>
      <c r="N10" s="176" t="s">
        <v>23</v>
      </c>
      <c r="O10" s="176" t="s">
        <v>24</v>
      </c>
      <c r="P10" s="176" t="s">
        <v>22</v>
      </c>
      <c r="Q10" s="176" t="s">
        <v>23</v>
      </c>
      <c r="R10" s="176" t="s">
        <v>24</v>
      </c>
      <c r="S10" s="176" t="s">
        <v>22</v>
      </c>
      <c r="T10" s="176" t="s">
        <v>23</v>
      </c>
      <c r="U10" s="176" t="s">
        <v>24</v>
      </c>
      <c r="V10" s="176" t="s">
        <v>22</v>
      </c>
      <c r="W10" s="176" t="s">
        <v>23</v>
      </c>
      <c r="X10" s="176" t="s">
        <v>24</v>
      </c>
      <c r="Y10" s="176" t="s">
        <v>22</v>
      </c>
      <c r="Z10" s="176" t="s">
        <v>23</v>
      </c>
      <c r="AA10" s="176" t="s">
        <v>24</v>
      </c>
      <c r="AB10" s="176" t="s">
        <v>22</v>
      </c>
      <c r="AC10" s="176" t="s">
        <v>23</v>
      </c>
      <c r="AD10" s="176" t="s">
        <v>24</v>
      </c>
      <c r="AE10" s="176" t="s">
        <v>22</v>
      </c>
      <c r="AF10" s="176" t="s">
        <v>23</v>
      </c>
      <c r="AG10" s="176" t="s">
        <v>24</v>
      </c>
      <c r="AH10" s="176" t="s">
        <v>22</v>
      </c>
      <c r="AI10" s="176" t="s">
        <v>23</v>
      </c>
      <c r="AJ10" s="176" t="s">
        <v>24</v>
      </c>
      <c r="AK10" s="176" t="s">
        <v>22</v>
      </c>
      <c r="AL10" s="176" t="s">
        <v>23</v>
      </c>
      <c r="AM10" s="176" t="s">
        <v>24</v>
      </c>
      <c r="AN10" s="176" t="s">
        <v>22</v>
      </c>
      <c r="AO10" s="176" t="s">
        <v>23</v>
      </c>
      <c r="AP10" s="176" t="s">
        <v>24</v>
      </c>
      <c r="AQ10" s="292"/>
      <c r="AR10" s="50"/>
      <c r="AS10" s="51"/>
      <c r="AT10" s="51" t="s">
        <v>47</v>
      </c>
      <c r="AU10" s="51" t="s">
        <v>21</v>
      </c>
    </row>
    <row r="11" spans="1:47" s="11" customFormat="1" ht="13.5" customHeight="1" x14ac:dyDescent="0.25">
      <c r="A11" s="176">
        <v>1</v>
      </c>
      <c r="B11" s="176">
        <v>2</v>
      </c>
      <c r="C11" s="176">
        <v>4</v>
      </c>
      <c r="D11" s="176">
        <v>5</v>
      </c>
      <c r="E11" s="176">
        <v>6</v>
      </c>
      <c r="F11" s="176">
        <v>7</v>
      </c>
      <c r="G11" s="176">
        <v>8</v>
      </c>
      <c r="H11" s="176">
        <v>9</v>
      </c>
      <c r="I11" s="176">
        <v>10</v>
      </c>
      <c r="J11" s="176">
        <v>11</v>
      </c>
      <c r="K11" s="176">
        <v>12</v>
      </c>
      <c r="L11" s="176">
        <v>13</v>
      </c>
      <c r="M11" s="176">
        <v>14</v>
      </c>
      <c r="N11" s="176">
        <v>15</v>
      </c>
      <c r="O11" s="176">
        <v>16</v>
      </c>
      <c r="P11" s="176">
        <v>17</v>
      </c>
      <c r="Q11" s="176">
        <v>18</v>
      </c>
      <c r="R11" s="176">
        <v>19</v>
      </c>
      <c r="S11" s="176">
        <v>20</v>
      </c>
      <c r="T11" s="176">
        <v>21</v>
      </c>
      <c r="U11" s="176">
        <v>22</v>
      </c>
      <c r="V11" s="176">
        <v>23</v>
      </c>
      <c r="W11" s="176"/>
      <c r="X11" s="176"/>
      <c r="Y11" s="176">
        <v>26</v>
      </c>
      <c r="Z11" s="176">
        <v>27</v>
      </c>
      <c r="AA11" s="176">
        <v>28</v>
      </c>
      <c r="AB11" s="176">
        <v>29</v>
      </c>
      <c r="AC11" s="176">
        <v>30</v>
      </c>
      <c r="AD11" s="176">
        <v>31</v>
      </c>
      <c r="AE11" s="176">
        <v>32</v>
      </c>
      <c r="AF11" s="176">
        <v>33</v>
      </c>
      <c r="AG11" s="176">
        <v>34</v>
      </c>
      <c r="AH11" s="176">
        <v>35</v>
      </c>
      <c r="AI11" s="176">
        <v>36</v>
      </c>
      <c r="AJ11" s="176">
        <v>37</v>
      </c>
      <c r="AK11" s="176">
        <v>38</v>
      </c>
      <c r="AL11" s="176">
        <v>39</v>
      </c>
      <c r="AM11" s="176">
        <v>40</v>
      </c>
      <c r="AN11" s="176">
        <v>41</v>
      </c>
      <c r="AO11" s="176">
        <v>42</v>
      </c>
      <c r="AP11" s="176">
        <v>43</v>
      </c>
      <c r="AQ11" s="176">
        <v>44</v>
      </c>
    </row>
    <row r="12" spans="1:47" s="11" customFormat="1" ht="15" customHeight="1" x14ac:dyDescent="0.25">
      <c r="A12" s="328" t="s">
        <v>25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AR12" s="16"/>
      <c r="AS12" s="16"/>
      <c r="AT12" s="16"/>
    </row>
    <row r="13" spans="1:47" s="11" customFormat="1" ht="15" customHeight="1" x14ac:dyDescent="0.25">
      <c r="A13" s="328" t="s">
        <v>26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6"/>
      <c r="AS13" s="16"/>
      <c r="AT13" s="16"/>
    </row>
    <row r="14" spans="1:47" s="11" customFormat="1" ht="51" customHeight="1" x14ac:dyDescent="0.25">
      <c r="A14" s="17" t="s">
        <v>77</v>
      </c>
      <c r="B14" s="18" t="s">
        <v>27</v>
      </c>
      <c r="C14" s="207">
        <v>1</v>
      </c>
      <c r="D14" s="19">
        <v>1</v>
      </c>
      <c r="E14" s="19">
        <v>0</v>
      </c>
      <c r="F14" s="157">
        <v>0</v>
      </c>
      <c r="G14" s="19">
        <v>0</v>
      </c>
      <c r="H14" s="19">
        <v>0</v>
      </c>
      <c r="I14" s="157">
        <v>0</v>
      </c>
      <c r="J14" s="19">
        <v>0</v>
      </c>
      <c r="K14" s="19">
        <v>0</v>
      </c>
      <c r="L14" s="157">
        <v>0</v>
      </c>
      <c r="M14" s="19">
        <v>0</v>
      </c>
      <c r="N14" s="19">
        <v>0</v>
      </c>
      <c r="O14" s="157">
        <v>0</v>
      </c>
      <c r="P14" s="19">
        <v>0</v>
      </c>
      <c r="Q14" s="19">
        <v>0</v>
      </c>
      <c r="R14" s="157">
        <v>0</v>
      </c>
      <c r="S14" s="19">
        <v>0</v>
      </c>
      <c r="T14" s="19">
        <v>0</v>
      </c>
      <c r="U14" s="157">
        <v>0</v>
      </c>
      <c r="V14" s="19">
        <v>0</v>
      </c>
      <c r="W14" s="19">
        <v>0</v>
      </c>
      <c r="X14" s="157">
        <v>0</v>
      </c>
      <c r="Y14" s="19">
        <v>0</v>
      </c>
      <c r="Z14" s="19">
        <v>0</v>
      </c>
      <c r="AA14" s="157">
        <v>0</v>
      </c>
      <c r="AB14" s="19">
        <v>0</v>
      </c>
      <c r="AC14" s="19">
        <v>0</v>
      </c>
      <c r="AD14" s="157">
        <v>0</v>
      </c>
      <c r="AE14" s="19">
        <v>0</v>
      </c>
      <c r="AF14" s="19">
        <v>0</v>
      </c>
      <c r="AG14" s="157">
        <v>0</v>
      </c>
      <c r="AH14" s="19">
        <v>1</v>
      </c>
      <c r="AI14" s="19">
        <v>0</v>
      </c>
      <c r="AJ14" s="157">
        <v>0</v>
      </c>
      <c r="AK14" s="19">
        <v>0</v>
      </c>
      <c r="AL14" s="19">
        <v>0</v>
      </c>
      <c r="AM14" s="157">
        <v>0</v>
      </c>
      <c r="AN14" s="19">
        <v>0</v>
      </c>
      <c r="AO14" s="19">
        <v>0</v>
      </c>
      <c r="AP14" s="157">
        <v>0</v>
      </c>
      <c r="AQ14" s="176"/>
      <c r="AR14" s="21">
        <f>SUM(AN14,AK14,AH14,AE14,AB14,Y14,V14,S14,P14,M14,J14,G14)</f>
        <v>1</v>
      </c>
      <c r="AS14" s="21">
        <f>SUM(AO14,AL14,AI14,AF14,AC14,Z14,W14,T14,Q14,N14,K14,H14)</f>
        <v>0</v>
      </c>
      <c r="AT14" s="21">
        <f>SUM(E14-AS14)</f>
        <v>0</v>
      </c>
      <c r="AU14" s="21">
        <f>SUM(D14-AR14)</f>
        <v>0</v>
      </c>
    </row>
    <row r="15" spans="1:47" s="24" customFormat="1" ht="11.25" customHeight="1" x14ac:dyDescent="0.25">
      <c r="A15" s="311" t="s">
        <v>28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AR15" s="21"/>
      <c r="AS15" s="21"/>
      <c r="AT15" s="21"/>
      <c r="AU15" s="30"/>
    </row>
    <row r="16" spans="1:47" s="24" customFormat="1" ht="11.25" customHeight="1" x14ac:dyDescent="0.25">
      <c r="A16" s="311" t="s">
        <v>29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R16" s="21"/>
      <c r="AS16" s="21"/>
      <c r="AT16" s="21"/>
      <c r="AU16" s="30"/>
    </row>
    <row r="17" spans="1:47" s="24" customFormat="1" ht="56.25" x14ac:dyDescent="0.25">
      <c r="A17" s="17" t="s">
        <v>30</v>
      </c>
      <c r="B17" s="25" t="s">
        <v>32</v>
      </c>
      <c r="C17" s="207">
        <v>1</v>
      </c>
      <c r="D17" s="207">
        <v>10</v>
      </c>
      <c r="E17" s="19">
        <v>0</v>
      </c>
      <c r="F17" s="20">
        <v>0</v>
      </c>
      <c r="G17" s="19">
        <v>0</v>
      </c>
      <c r="H17" s="19">
        <v>0</v>
      </c>
      <c r="I17" s="20">
        <v>0</v>
      </c>
      <c r="J17" s="19">
        <v>0</v>
      </c>
      <c r="K17" s="19">
        <v>0</v>
      </c>
      <c r="L17" s="20"/>
      <c r="M17" s="19">
        <v>0</v>
      </c>
      <c r="N17" s="19">
        <v>0</v>
      </c>
      <c r="O17" s="20">
        <v>0</v>
      </c>
      <c r="P17" s="19">
        <v>0</v>
      </c>
      <c r="Q17" s="19">
        <v>0</v>
      </c>
      <c r="R17" s="20">
        <v>0</v>
      </c>
      <c r="S17" s="19">
        <v>0</v>
      </c>
      <c r="T17" s="19">
        <v>0</v>
      </c>
      <c r="U17" s="20">
        <v>0</v>
      </c>
      <c r="V17" s="19">
        <v>0</v>
      </c>
      <c r="W17" s="19">
        <v>0</v>
      </c>
      <c r="X17" s="20">
        <v>0</v>
      </c>
      <c r="Y17" s="19">
        <v>0</v>
      </c>
      <c r="Z17" s="19">
        <v>0</v>
      </c>
      <c r="AA17" s="20">
        <v>0</v>
      </c>
      <c r="AB17" s="19">
        <v>0</v>
      </c>
      <c r="AC17" s="19">
        <v>0</v>
      </c>
      <c r="AD17" s="20">
        <v>0</v>
      </c>
      <c r="AE17" s="19">
        <v>0</v>
      </c>
      <c r="AF17" s="19">
        <v>0</v>
      </c>
      <c r="AG17" s="20">
        <v>0</v>
      </c>
      <c r="AH17" s="19">
        <v>3</v>
      </c>
      <c r="AI17" s="19">
        <v>0</v>
      </c>
      <c r="AJ17" s="20">
        <v>0</v>
      </c>
      <c r="AK17" s="19">
        <v>3</v>
      </c>
      <c r="AL17" s="19">
        <v>0</v>
      </c>
      <c r="AM17" s="20">
        <v>0</v>
      </c>
      <c r="AN17" s="19">
        <v>4</v>
      </c>
      <c r="AO17" s="19">
        <v>0</v>
      </c>
      <c r="AP17" s="20">
        <v>0</v>
      </c>
      <c r="AQ17" s="19"/>
      <c r="AR17" s="21">
        <f>SUM(AN17,AK17,AH17,AE17,AB17,Y17,V17,S17,P17,M17,J17,G17)</f>
        <v>10</v>
      </c>
      <c r="AS17" s="21">
        <f t="shared" ref="AS17" si="0">SUM(AO17,AL17,AI17,AF17,AC17,Z17,W17,T17,Q17,N17,K17,H17)</f>
        <v>0</v>
      </c>
      <c r="AT17" s="21">
        <f>SUM(E17-AS17)</f>
        <v>0</v>
      </c>
      <c r="AU17" s="21">
        <f>SUM(D17-AR17)</f>
        <v>0</v>
      </c>
    </row>
    <row r="18" spans="1:47" s="24" customFormat="1" ht="78.75" x14ac:dyDescent="0.25">
      <c r="A18" s="17" t="s">
        <v>31</v>
      </c>
      <c r="B18" s="25" t="s">
        <v>78</v>
      </c>
      <c r="C18" s="28">
        <v>3.9</v>
      </c>
      <c r="D18" s="28">
        <v>9.1</v>
      </c>
      <c r="E18" s="28">
        <v>0</v>
      </c>
      <c r="F18" s="20">
        <f>E18/D18</f>
        <v>0</v>
      </c>
      <c r="G18" s="19">
        <v>0</v>
      </c>
      <c r="H18" s="19">
        <v>0</v>
      </c>
      <c r="I18" s="20">
        <v>0</v>
      </c>
      <c r="J18" s="19">
        <v>0</v>
      </c>
      <c r="K18" s="19">
        <v>0</v>
      </c>
      <c r="L18" s="20">
        <v>0</v>
      </c>
      <c r="M18" s="19">
        <v>0</v>
      </c>
      <c r="N18" s="19">
        <v>0</v>
      </c>
      <c r="O18" s="20">
        <v>0</v>
      </c>
      <c r="P18" s="158">
        <v>2.6</v>
      </c>
      <c r="Q18" s="19">
        <v>0</v>
      </c>
      <c r="R18" s="20">
        <v>0</v>
      </c>
      <c r="S18" s="158">
        <v>2.6</v>
      </c>
      <c r="T18" s="19">
        <v>0</v>
      </c>
      <c r="U18" s="20">
        <v>0</v>
      </c>
      <c r="V18" s="158">
        <v>2.6</v>
      </c>
      <c r="W18" s="19">
        <v>0</v>
      </c>
      <c r="X18" s="20">
        <v>0</v>
      </c>
      <c r="Y18" s="158">
        <v>2.6</v>
      </c>
      <c r="Z18" s="19">
        <v>0</v>
      </c>
      <c r="AA18" s="20">
        <v>0</v>
      </c>
      <c r="AB18" s="158">
        <v>2.6</v>
      </c>
      <c r="AC18" s="19">
        <v>0</v>
      </c>
      <c r="AD18" s="20">
        <v>0</v>
      </c>
      <c r="AE18" s="158">
        <v>2.6</v>
      </c>
      <c r="AF18" s="19">
        <v>0</v>
      </c>
      <c r="AG18" s="157">
        <v>0</v>
      </c>
      <c r="AH18" s="192">
        <v>0</v>
      </c>
      <c r="AI18" s="28">
        <v>0</v>
      </c>
      <c r="AJ18" s="20">
        <v>0</v>
      </c>
      <c r="AK18" s="158">
        <v>0</v>
      </c>
      <c r="AL18" s="28">
        <v>0</v>
      </c>
      <c r="AM18" s="20">
        <v>0</v>
      </c>
      <c r="AN18" s="158">
        <v>0</v>
      </c>
      <c r="AO18" s="28">
        <v>0</v>
      </c>
      <c r="AP18" s="20">
        <v>0</v>
      </c>
      <c r="AQ18" s="19"/>
      <c r="AR18" s="21"/>
      <c r="AS18" s="21"/>
      <c r="AT18" s="21"/>
      <c r="AU18" s="21"/>
    </row>
    <row r="19" spans="1:47" s="24" customFormat="1" ht="60" customHeight="1" x14ac:dyDescent="0.25">
      <c r="A19" s="17" t="s">
        <v>33</v>
      </c>
      <c r="B19" s="25" t="s">
        <v>79</v>
      </c>
      <c r="C19" s="19">
        <v>100</v>
      </c>
      <c r="D19" s="28">
        <v>100</v>
      </c>
      <c r="E19" s="19">
        <v>0</v>
      </c>
      <c r="F19" s="208">
        <v>0</v>
      </c>
      <c r="G19" s="207">
        <v>0</v>
      </c>
      <c r="H19" s="207">
        <v>0</v>
      </c>
      <c r="I19" s="208">
        <v>0</v>
      </c>
      <c r="J19" s="207">
        <v>0</v>
      </c>
      <c r="K19" s="207">
        <v>0</v>
      </c>
      <c r="L19" s="208">
        <v>0</v>
      </c>
      <c r="M19" s="207">
        <v>0</v>
      </c>
      <c r="N19" s="207">
        <v>0</v>
      </c>
      <c r="O19" s="208">
        <v>0</v>
      </c>
      <c r="P19" s="207">
        <v>0</v>
      </c>
      <c r="Q19" s="207">
        <v>0</v>
      </c>
      <c r="R19" s="208">
        <v>0</v>
      </c>
      <c r="S19" s="207">
        <v>0</v>
      </c>
      <c r="T19" s="207">
        <v>0</v>
      </c>
      <c r="U19" s="208">
        <v>0</v>
      </c>
      <c r="V19" s="158">
        <v>0</v>
      </c>
      <c r="W19" s="207">
        <v>0</v>
      </c>
      <c r="X19" s="208">
        <v>0</v>
      </c>
      <c r="Y19" s="207">
        <v>0</v>
      </c>
      <c r="Z19" s="207">
        <v>0</v>
      </c>
      <c r="AA19" s="208">
        <v>0</v>
      </c>
      <c r="AB19" s="158">
        <v>0</v>
      </c>
      <c r="AC19" s="207">
        <v>0</v>
      </c>
      <c r="AD19" s="208">
        <v>0</v>
      </c>
      <c r="AE19" s="158">
        <v>0</v>
      </c>
      <c r="AF19" s="207">
        <v>0</v>
      </c>
      <c r="AG19" s="209">
        <v>0</v>
      </c>
      <c r="AH19" s="158">
        <v>0</v>
      </c>
      <c r="AI19" s="207">
        <v>0</v>
      </c>
      <c r="AJ19" s="208">
        <v>0</v>
      </c>
      <c r="AK19" s="207">
        <v>0</v>
      </c>
      <c r="AL19" s="207">
        <v>0</v>
      </c>
      <c r="AM19" s="208">
        <v>0</v>
      </c>
      <c r="AN19" s="207">
        <v>100</v>
      </c>
      <c r="AO19" s="207">
        <v>0</v>
      </c>
      <c r="AP19" s="208">
        <v>0</v>
      </c>
      <c r="AQ19" s="207"/>
      <c r="AR19" s="21"/>
      <c r="AS19" s="21"/>
      <c r="AT19" s="21"/>
      <c r="AU19" s="21"/>
    </row>
    <row r="20" spans="1:47" s="24" customFormat="1" ht="90" customHeight="1" x14ac:dyDescent="0.25">
      <c r="A20" s="17" t="s">
        <v>68</v>
      </c>
      <c r="B20" s="25" t="s">
        <v>34</v>
      </c>
      <c r="C20" s="206">
        <v>100</v>
      </c>
      <c r="D20" s="28">
        <v>100</v>
      </c>
      <c r="E20" s="19">
        <v>0</v>
      </c>
      <c r="F20" s="208">
        <v>0</v>
      </c>
      <c r="G20" s="207">
        <v>0</v>
      </c>
      <c r="H20" s="207">
        <v>0</v>
      </c>
      <c r="I20" s="208">
        <v>0</v>
      </c>
      <c r="J20" s="207">
        <v>0</v>
      </c>
      <c r="K20" s="207">
        <v>0</v>
      </c>
      <c r="L20" s="208">
        <v>0</v>
      </c>
      <c r="M20" s="207">
        <v>0</v>
      </c>
      <c r="N20" s="207">
        <v>0</v>
      </c>
      <c r="O20" s="208">
        <v>0</v>
      </c>
      <c r="P20" s="207">
        <v>0</v>
      </c>
      <c r="Q20" s="207">
        <v>0</v>
      </c>
      <c r="R20" s="208">
        <v>0</v>
      </c>
      <c r="S20" s="207">
        <v>0</v>
      </c>
      <c r="T20" s="207">
        <v>0</v>
      </c>
      <c r="U20" s="208">
        <v>0</v>
      </c>
      <c r="V20" s="158">
        <v>0</v>
      </c>
      <c r="W20" s="207">
        <v>0</v>
      </c>
      <c r="X20" s="208">
        <v>0</v>
      </c>
      <c r="Y20" s="207">
        <v>0</v>
      </c>
      <c r="Z20" s="207">
        <v>0</v>
      </c>
      <c r="AA20" s="208">
        <v>0</v>
      </c>
      <c r="AB20" s="158">
        <v>0</v>
      </c>
      <c r="AC20" s="207">
        <v>0</v>
      </c>
      <c r="AD20" s="208">
        <v>0</v>
      </c>
      <c r="AE20" s="158">
        <v>0</v>
      </c>
      <c r="AF20" s="207">
        <v>0</v>
      </c>
      <c r="AG20" s="209">
        <v>0</v>
      </c>
      <c r="AH20" s="158">
        <v>0</v>
      </c>
      <c r="AI20" s="207">
        <v>0</v>
      </c>
      <c r="AJ20" s="208">
        <v>0</v>
      </c>
      <c r="AK20" s="207">
        <v>0</v>
      </c>
      <c r="AL20" s="207">
        <v>0</v>
      </c>
      <c r="AM20" s="208">
        <v>0</v>
      </c>
      <c r="AN20" s="207">
        <v>100</v>
      </c>
      <c r="AO20" s="207">
        <v>0</v>
      </c>
      <c r="AP20" s="208">
        <v>0</v>
      </c>
      <c r="AQ20" s="207"/>
      <c r="AR20" s="21"/>
      <c r="AS20" s="21"/>
      <c r="AT20" s="21"/>
      <c r="AU20" s="21"/>
    </row>
    <row r="21" spans="1:47" s="24" customFormat="1" ht="78.75" x14ac:dyDescent="0.25">
      <c r="A21" s="270" t="s">
        <v>80</v>
      </c>
      <c r="B21" s="24" t="s">
        <v>81</v>
      </c>
      <c r="C21" s="272">
        <v>54</v>
      </c>
      <c r="D21" s="272">
        <v>8</v>
      </c>
      <c r="E21" s="272">
        <v>0</v>
      </c>
      <c r="F21" s="20">
        <v>0</v>
      </c>
      <c r="G21" s="272">
        <v>0</v>
      </c>
      <c r="H21" s="272">
        <v>0</v>
      </c>
      <c r="I21" s="20">
        <v>0</v>
      </c>
      <c r="J21" s="272">
        <v>0</v>
      </c>
      <c r="K21" s="272">
        <v>0</v>
      </c>
      <c r="L21" s="20">
        <v>0</v>
      </c>
      <c r="M21" s="272">
        <v>0</v>
      </c>
      <c r="N21" s="272">
        <v>0</v>
      </c>
      <c r="O21" s="20">
        <v>0</v>
      </c>
      <c r="P21" s="272">
        <v>0</v>
      </c>
      <c r="Q21" s="272">
        <v>0</v>
      </c>
      <c r="R21" s="20">
        <v>0</v>
      </c>
      <c r="S21" s="272">
        <v>0</v>
      </c>
      <c r="T21" s="272">
        <v>0</v>
      </c>
      <c r="U21" s="26">
        <v>0</v>
      </c>
      <c r="V21" s="272">
        <v>0</v>
      </c>
      <c r="W21" s="272">
        <v>0</v>
      </c>
      <c r="X21" s="26">
        <v>0</v>
      </c>
      <c r="Y21" s="272">
        <v>0</v>
      </c>
      <c r="Z21" s="272">
        <v>0</v>
      </c>
      <c r="AA21" s="26">
        <v>0</v>
      </c>
      <c r="AB21" s="272">
        <v>0</v>
      </c>
      <c r="AC21" s="272">
        <v>0</v>
      </c>
      <c r="AD21" s="26">
        <v>0</v>
      </c>
      <c r="AE21" s="272">
        <v>0</v>
      </c>
      <c r="AF21" s="272">
        <v>0</v>
      </c>
      <c r="AG21" s="26">
        <v>0</v>
      </c>
      <c r="AH21" s="272">
        <v>0</v>
      </c>
      <c r="AI21" s="272">
        <v>0</v>
      </c>
      <c r="AJ21" s="26">
        <v>0</v>
      </c>
      <c r="AK21" s="272">
        <v>0</v>
      </c>
      <c r="AL21" s="272">
        <v>0</v>
      </c>
      <c r="AM21" s="26">
        <v>0</v>
      </c>
      <c r="AN21" s="272">
        <v>8</v>
      </c>
      <c r="AO21" s="272">
        <v>0</v>
      </c>
      <c r="AP21" s="26">
        <v>0</v>
      </c>
      <c r="AQ21" s="19"/>
      <c r="AR21" s="21">
        <f>SUM(AN21,AK21,AH21,AE21,AB21,Y21,V21,S21,P21,M21,J21,G21)</f>
        <v>8</v>
      </c>
      <c r="AS21" s="21">
        <f>SUM(AO21,AL21,AI21,AF21,AC21,Z21,W21,T21,Q21,N21,K21,H21)</f>
        <v>0</v>
      </c>
      <c r="AT21" s="21">
        <f>SUM(E21-AS21)</f>
        <v>0</v>
      </c>
      <c r="AU21" s="21">
        <f>SUM(D21-AR21)</f>
        <v>0</v>
      </c>
    </row>
    <row r="22" spans="1:47" s="24" customFormat="1" ht="11.25" customHeight="1" x14ac:dyDescent="0.25">
      <c r="A22" s="311" t="s">
        <v>35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AR22" s="21"/>
      <c r="AS22" s="21"/>
      <c r="AT22" s="21"/>
      <c r="AU22" s="30"/>
    </row>
    <row r="23" spans="1:47" s="24" customFormat="1" ht="11.25" customHeight="1" x14ac:dyDescent="0.25">
      <c r="A23" s="311" t="s">
        <v>85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3"/>
      <c r="AR23" s="21"/>
      <c r="AS23" s="21"/>
      <c r="AT23" s="21"/>
      <c r="AU23" s="30"/>
    </row>
    <row r="24" spans="1:47" s="24" customFormat="1" ht="70.5" customHeight="1" x14ac:dyDescent="0.25">
      <c r="A24" s="17" t="s">
        <v>84</v>
      </c>
      <c r="B24" s="25" t="s">
        <v>82</v>
      </c>
      <c r="C24" s="19">
        <v>75938.399999999994</v>
      </c>
      <c r="D24" s="27">
        <v>1982.4</v>
      </c>
      <c r="E24" s="28">
        <v>0</v>
      </c>
      <c r="F24" s="20">
        <f>E24/D24</f>
        <v>0</v>
      </c>
      <c r="G24" s="19">
        <v>0</v>
      </c>
      <c r="H24" s="19">
        <v>0</v>
      </c>
      <c r="I24" s="20">
        <v>0</v>
      </c>
      <c r="J24" s="28">
        <v>0</v>
      </c>
      <c r="K24" s="28">
        <v>0</v>
      </c>
      <c r="L24" s="20"/>
      <c r="M24" s="28">
        <v>536</v>
      </c>
      <c r="N24" s="28">
        <v>0</v>
      </c>
      <c r="O24" s="20">
        <v>0</v>
      </c>
      <c r="P24" s="28">
        <v>0</v>
      </c>
      <c r="Q24" s="182">
        <v>0</v>
      </c>
      <c r="R24" s="20">
        <v>0</v>
      </c>
      <c r="S24" s="27">
        <v>0</v>
      </c>
      <c r="T24" s="28">
        <v>0</v>
      </c>
      <c r="U24" s="20">
        <v>0</v>
      </c>
      <c r="V24" s="28">
        <v>0</v>
      </c>
      <c r="W24" s="28">
        <v>0</v>
      </c>
      <c r="X24" s="20">
        <v>0</v>
      </c>
      <c r="Y24" s="28">
        <v>606.4</v>
      </c>
      <c r="Z24" s="28">
        <v>0</v>
      </c>
      <c r="AA24" s="26">
        <v>0</v>
      </c>
      <c r="AB24" s="28">
        <v>0</v>
      </c>
      <c r="AC24" s="28">
        <v>0</v>
      </c>
      <c r="AD24" s="20">
        <v>0</v>
      </c>
      <c r="AE24" s="260">
        <v>0</v>
      </c>
      <c r="AF24" s="260">
        <v>0</v>
      </c>
      <c r="AG24" s="261">
        <v>0</v>
      </c>
      <c r="AH24" s="28">
        <v>0</v>
      </c>
      <c r="AI24" s="28">
        <v>0</v>
      </c>
      <c r="AJ24" s="20">
        <v>0</v>
      </c>
      <c r="AK24" s="28">
        <v>840</v>
      </c>
      <c r="AL24" s="28">
        <v>0</v>
      </c>
      <c r="AM24" s="20">
        <v>0</v>
      </c>
      <c r="AN24" s="28">
        <v>0</v>
      </c>
      <c r="AO24" s="19">
        <v>0</v>
      </c>
      <c r="AP24" s="20">
        <v>0</v>
      </c>
      <c r="AQ24" s="29"/>
      <c r="AR24" s="30">
        <f>SUM(AN24,AK24,AH24,AE24,AB24,Y24,V24,S24,P24,M24,J24,G24)</f>
        <v>1982.4</v>
      </c>
      <c r="AS24" s="30">
        <f t="shared" ref="AS24:AS28" si="1">SUM(AO24,AL24,AI24,AF24,AC24,Z24,W24,T24,Q24,N24,K24,H24)</f>
        <v>0</v>
      </c>
      <c r="AT24" s="30">
        <f>SUM(E24-AS24)</f>
        <v>0</v>
      </c>
      <c r="AU24" s="30">
        <f>SUM(D24-AR24)</f>
        <v>0</v>
      </c>
    </row>
    <row r="25" spans="1:47" s="24" customFormat="1" ht="96" customHeight="1" x14ac:dyDescent="0.25">
      <c r="A25" s="17" t="s">
        <v>86</v>
      </c>
      <c r="B25" s="269" t="s">
        <v>83</v>
      </c>
      <c r="C25" s="19">
        <v>0</v>
      </c>
      <c r="D25" s="19">
        <v>2</v>
      </c>
      <c r="E25" s="28">
        <v>0</v>
      </c>
      <c r="F25" s="20">
        <v>0</v>
      </c>
      <c r="G25" s="19">
        <v>0</v>
      </c>
      <c r="H25" s="19">
        <v>0</v>
      </c>
      <c r="I25" s="20">
        <v>0</v>
      </c>
      <c r="J25" s="28">
        <v>0</v>
      </c>
      <c r="K25" s="28">
        <v>0</v>
      </c>
      <c r="L25" s="20">
        <v>0</v>
      </c>
      <c r="M25" s="28">
        <v>0</v>
      </c>
      <c r="N25" s="28">
        <v>0</v>
      </c>
      <c r="O25" s="20">
        <v>0</v>
      </c>
      <c r="P25" s="28">
        <v>0</v>
      </c>
      <c r="Q25" s="205">
        <v>0</v>
      </c>
      <c r="R25" s="20">
        <v>0</v>
      </c>
      <c r="S25" s="27">
        <v>0</v>
      </c>
      <c r="T25" s="28">
        <v>0</v>
      </c>
      <c r="U25" s="20">
        <v>0</v>
      </c>
      <c r="V25" s="27">
        <v>0</v>
      </c>
      <c r="W25" s="27">
        <v>0</v>
      </c>
      <c r="X25" s="20">
        <v>0</v>
      </c>
      <c r="Y25" s="27">
        <v>0</v>
      </c>
      <c r="Z25" s="27">
        <v>0</v>
      </c>
      <c r="AA25" s="26">
        <v>0</v>
      </c>
      <c r="AB25" s="28">
        <v>0</v>
      </c>
      <c r="AC25" s="28">
        <v>0</v>
      </c>
      <c r="AD25" s="20">
        <v>0</v>
      </c>
      <c r="AE25" s="260">
        <v>0</v>
      </c>
      <c r="AF25" s="260">
        <v>0</v>
      </c>
      <c r="AG25" s="261">
        <v>0</v>
      </c>
      <c r="AH25" s="28">
        <v>0</v>
      </c>
      <c r="AI25" s="28">
        <v>0</v>
      </c>
      <c r="AJ25" s="20">
        <v>0</v>
      </c>
      <c r="AK25" s="28">
        <v>0</v>
      </c>
      <c r="AL25" s="28">
        <v>0</v>
      </c>
      <c r="AM25" s="20">
        <v>0</v>
      </c>
      <c r="AN25" s="19">
        <v>2</v>
      </c>
      <c r="AO25" s="19">
        <v>0</v>
      </c>
      <c r="AP25" s="20">
        <v>0</v>
      </c>
      <c r="AQ25" s="29"/>
      <c r="AR25" s="30">
        <f t="shared" ref="AR25:AR26" si="2">SUM(AN25,AK25,AH25,AE25,AB25,Y25,V25,S25,P25,M25,J25,G25)</f>
        <v>2</v>
      </c>
      <c r="AS25" s="30"/>
      <c r="AT25" s="30"/>
      <c r="AU25" s="30"/>
    </row>
    <row r="26" spans="1:47" s="24" customFormat="1" ht="78.75" x14ac:dyDescent="0.25">
      <c r="A26" s="17" t="s">
        <v>87</v>
      </c>
      <c r="B26" s="279" t="s">
        <v>67</v>
      </c>
      <c r="C26" s="207">
        <v>0</v>
      </c>
      <c r="D26" s="207">
        <v>28</v>
      </c>
      <c r="E26" s="192">
        <v>0</v>
      </c>
      <c r="F26" s="208">
        <v>0</v>
      </c>
      <c r="G26" s="207">
        <v>0</v>
      </c>
      <c r="H26" s="207">
        <v>0</v>
      </c>
      <c r="I26" s="208">
        <v>0</v>
      </c>
      <c r="J26" s="158">
        <v>0</v>
      </c>
      <c r="K26" s="158">
        <v>0</v>
      </c>
      <c r="L26" s="208">
        <v>0</v>
      </c>
      <c r="M26" s="158">
        <v>0</v>
      </c>
      <c r="N26" s="158">
        <v>0</v>
      </c>
      <c r="O26" s="208">
        <v>0</v>
      </c>
      <c r="P26" s="158">
        <v>0</v>
      </c>
      <c r="Q26" s="273">
        <v>0</v>
      </c>
      <c r="R26" s="208">
        <v>0</v>
      </c>
      <c r="S26" s="192">
        <v>28</v>
      </c>
      <c r="T26" s="158">
        <v>0</v>
      </c>
      <c r="U26" s="208">
        <v>0</v>
      </c>
      <c r="V26" s="158">
        <v>0</v>
      </c>
      <c r="W26" s="158">
        <v>0</v>
      </c>
      <c r="X26" s="208">
        <v>0</v>
      </c>
      <c r="Y26" s="192">
        <v>0</v>
      </c>
      <c r="Z26" s="192">
        <v>0</v>
      </c>
      <c r="AA26" s="274">
        <v>0</v>
      </c>
      <c r="AB26" s="158">
        <v>0</v>
      </c>
      <c r="AC26" s="158">
        <v>0</v>
      </c>
      <c r="AD26" s="208">
        <v>0</v>
      </c>
      <c r="AE26" s="158">
        <v>0</v>
      </c>
      <c r="AF26" s="158">
        <v>0</v>
      </c>
      <c r="AG26" s="209">
        <v>0</v>
      </c>
      <c r="AH26" s="192">
        <v>0</v>
      </c>
      <c r="AI26" s="158">
        <v>0</v>
      </c>
      <c r="AJ26" s="208">
        <v>0</v>
      </c>
      <c r="AK26" s="158">
        <v>0</v>
      </c>
      <c r="AL26" s="192">
        <v>0</v>
      </c>
      <c r="AM26" s="208">
        <v>0</v>
      </c>
      <c r="AN26" s="192">
        <v>0</v>
      </c>
      <c r="AO26" s="207">
        <v>0</v>
      </c>
      <c r="AP26" s="208">
        <v>0</v>
      </c>
      <c r="AQ26" s="268"/>
      <c r="AR26" s="30">
        <f t="shared" si="2"/>
        <v>28</v>
      </c>
      <c r="AS26" s="30"/>
      <c r="AT26" s="30"/>
      <c r="AU26" s="30"/>
    </row>
    <row r="27" spans="1:47" s="24" customFormat="1" ht="29.25" customHeight="1" x14ac:dyDescent="0.25">
      <c r="A27" s="17"/>
      <c r="B27" s="311" t="s">
        <v>89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0"/>
      <c r="AK27" s="28"/>
      <c r="AL27" s="28"/>
      <c r="AM27" s="20"/>
      <c r="AN27" s="27"/>
      <c r="AO27" s="19"/>
      <c r="AP27" s="20"/>
      <c r="AQ27" s="29"/>
      <c r="AR27" s="30"/>
      <c r="AS27" s="30"/>
      <c r="AT27" s="30"/>
      <c r="AU27" s="30"/>
    </row>
    <row r="28" spans="1:47" s="24" customFormat="1" ht="61.5" customHeight="1" x14ac:dyDescent="0.25">
      <c r="A28" s="17" t="s">
        <v>36</v>
      </c>
      <c r="B28" s="271" t="s">
        <v>88</v>
      </c>
      <c r="C28" s="28">
        <v>0</v>
      </c>
      <c r="D28" s="28">
        <v>64</v>
      </c>
      <c r="E28" s="19">
        <v>0</v>
      </c>
      <c r="F28" s="20">
        <v>0</v>
      </c>
      <c r="G28" s="19">
        <v>0</v>
      </c>
      <c r="H28" s="19">
        <v>0</v>
      </c>
      <c r="I28" s="20">
        <v>0</v>
      </c>
      <c r="J28" s="19">
        <v>0</v>
      </c>
      <c r="K28" s="19">
        <v>0</v>
      </c>
      <c r="L28" s="20">
        <v>0</v>
      </c>
      <c r="M28" s="19">
        <v>0</v>
      </c>
      <c r="N28" s="19">
        <v>0</v>
      </c>
      <c r="O28" s="20">
        <v>0</v>
      </c>
      <c r="P28" s="19">
        <v>0</v>
      </c>
      <c r="Q28" s="19">
        <v>0</v>
      </c>
      <c r="R28" s="20">
        <v>0</v>
      </c>
      <c r="S28" s="19">
        <v>0</v>
      </c>
      <c r="T28" s="19">
        <v>0</v>
      </c>
      <c r="U28" s="20">
        <v>0</v>
      </c>
      <c r="V28" s="19">
        <v>0</v>
      </c>
      <c r="W28" s="19">
        <v>0</v>
      </c>
      <c r="X28" s="20">
        <v>0</v>
      </c>
      <c r="Y28" s="19">
        <v>0</v>
      </c>
      <c r="Z28" s="19">
        <v>0</v>
      </c>
      <c r="AA28" s="20">
        <v>0</v>
      </c>
      <c r="AB28" s="28">
        <v>0</v>
      </c>
      <c r="AC28" s="19">
        <v>0</v>
      </c>
      <c r="AD28" s="20">
        <v>0</v>
      </c>
      <c r="AE28" s="28">
        <v>64</v>
      </c>
      <c r="AF28" s="19">
        <v>0</v>
      </c>
      <c r="AG28" s="20">
        <v>0</v>
      </c>
      <c r="AH28" s="28">
        <v>0</v>
      </c>
      <c r="AI28" s="19">
        <v>0</v>
      </c>
      <c r="AJ28" s="20">
        <v>0</v>
      </c>
      <c r="AK28" s="28">
        <v>0</v>
      </c>
      <c r="AL28" s="19">
        <v>0</v>
      </c>
      <c r="AM28" s="20">
        <v>0</v>
      </c>
      <c r="AN28" s="28">
        <v>0</v>
      </c>
      <c r="AO28" s="19">
        <v>0</v>
      </c>
      <c r="AP28" s="20">
        <v>0</v>
      </c>
      <c r="AQ28" s="19"/>
      <c r="AR28" s="21">
        <f>SUM(AN28,AK28,AH28,AE28,AB28,Y28,V28,S28,P28,M28,J28,G28)</f>
        <v>64</v>
      </c>
      <c r="AS28" s="21">
        <f t="shared" si="1"/>
        <v>0</v>
      </c>
      <c r="AT28" s="21">
        <f>SUM(E28-AS28)</f>
        <v>0</v>
      </c>
      <c r="AU28" s="21">
        <f>SUM(D28-AR28)</f>
        <v>0</v>
      </c>
    </row>
    <row r="29" spans="1:47" s="11" customFormat="1" ht="11.25" customHeight="1" x14ac:dyDescent="0.25">
      <c r="A29" s="328" t="s">
        <v>37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30"/>
      <c r="AS29" s="30"/>
      <c r="AT29" s="30"/>
      <c r="AU29" s="16"/>
    </row>
    <row r="30" spans="1:47" s="11" customFormat="1" ht="11.25" customHeight="1" x14ac:dyDescent="0.25">
      <c r="A30" s="328" t="s">
        <v>90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30"/>
      <c r="AS30" s="30"/>
      <c r="AT30" s="30"/>
      <c r="AU30" s="16"/>
    </row>
    <row r="31" spans="1:47" s="11" customFormat="1" ht="45" x14ac:dyDescent="0.25">
      <c r="A31" s="17" t="s">
        <v>38</v>
      </c>
      <c r="B31" s="279" t="s">
        <v>39</v>
      </c>
      <c r="C31" s="207">
        <v>291</v>
      </c>
      <c r="D31" s="207">
        <v>291</v>
      </c>
      <c r="E31" s="207"/>
      <c r="F31" s="208"/>
      <c r="G31" s="207">
        <v>0</v>
      </c>
      <c r="H31" s="207">
        <v>0</v>
      </c>
      <c r="I31" s="208">
        <v>0</v>
      </c>
      <c r="J31" s="207">
        <v>0</v>
      </c>
      <c r="K31" s="207">
        <v>0</v>
      </c>
      <c r="L31" s="208">
        <v>0</v>
      </c>
      <c r="M31" s="207">
        <v>0</v>
      </c>
      <c r="N31" s="207">
        <v>0</v>
      </c>
      <c r="O31" s="208">
        <v>0</v>
      </c>
      <c r="P31" s="207">
        <v>0</v>
      </c>
      <c r="Q31" s="207">
        <v>0</v>
      </c>
      <c r="R31" s="208">
        <v>0</v>
      </c>
      <c r="S31" s="207">
        <v>0</v>
      </c>
      <c r="T31" s="207">
        <v>0</v>
      </c>
      <c r="U31" s="208">
        <v>0</v>
      </c>
      <c r="V31" s="207">
        <v>97</v>
      </c>
      <c r="W31" s="207">
        <v>0</v>
      </c>
      <c r="X31" s="208">
        <v>0</v>
      </c>
      <c r="Y31" s="207">
        <v>0</v>
      </c>
      <c r="Z31" s="207">
        <v>0</v>
      </c>
      <c r="AA31" s="208">
        <v>0</v>
      </c>
      <c r="AB31" s="207">
        <v>0</v>
      </c>
      <c r="AC31" s="207">
        <v>0</v>
      </c>
      <c r="AD31" s="208">
        <v>0</v>
      </c>
      <c r="AE31" s="207">
        <v>110</v>
      </c>
      <c r="AF31" s="207">
        <v>0</v>
      </c>
      <c r="AG31" s="208">
        <v>0</v>
      </c>
      <c r="AH31" s="207">
        <v>0</v>
      </c>
      <c r="AI31" s="207">
        <v>0</v>
      </c>
      <c r="AJ31" s="208">
        <v>0</v>
      </c>
      <c r="AK31" s="207">
        <v>84</v>
      </c>
      <c r="AL31" s="207">
        <v>0</v>
      </c>
      <c r="AM31" s="208">
        <v>0</v>
      </c>
      <c r="AN31" s="207">
        <v>0</v>
      </c>
      <c r="AO31" s="207">
        <v>0</v>
      </c>
      <c r="AP31" s="208">
        <v>0</v>
      </c>
      <c r="AQ31" s="176"/>
      <c r="AR31" s="21">
        <f>SUM(AN31,AK31,AH31,AE31,AB31,Y31,V31,S31,P31,M31,J31,G31)</f>
        <v>291</v>
      </c>
      <c r="AS31" s="21">
        <f>SUM(AO31,AL31,AI31,AF31,AC31,Z31,W31,T31,Q31,N31,K31,H31)</f>
        <v>0</v>
      </c>
      <c r="AT31" s="21">
        <f>SUM(E31-AS31)</f>
        <v>0</v>
      </c>
      <c r="AU31" s="21">
        <f>SUM(D31-AR31)</f>
        <v>0</v>
      </c>
    </row>
    <row r="32" spans="1:47" s="31" customFormat="1" ht="12.75" customHeight="1" x14ac:dyDescent="0.25">
      <c r="B32" s="32"/>
      <c r="C32" s="32"/>
      <c r="D32" s="32"/>
      <c r="E32" s="32"/>
      <c r="F32" s="32"/>
      <c r="G32" s="33"/>
      <c r="H32" s="33"/>
      <c r="I32" s="33"/>
      <c r="J32" s="34" t="e">
        <f>#REF!-#REF!</f>
        <v>#REF!</v>
      </c>
      <c r="K32" s="34" t="e">
        <f>#REF!-#REF!</f>
        <v>#REF!</v>
      </c>
      <c r="L32" s="34" t="e">
        <f>#REF!-#REF!</f>
        <v>#REF!</v>
      </c>
      <c r="M32" s="34" t="e">
        <f>#REF!-#REF!</f>
        <v>#REF!</v>
      </c>
      <c r="N32" s="34" t="e">
        <f>#REF!-#REF!</f>
        <v>#REF!</v>
      </c>
      <c r="O32" s="34" t="e">
        <f>#REF!-#REF!</f>
        <v>#REF!</v>
      </c>
      <c r="P32" s="34" t="e">
        <f>#REF!-#REF!</f>
        <v>#REF!</v>
      </c>
      <c r="Q32" s="34" t="e">
        <f>#REF!-#REF!</f>
        <v>#REF!</v>
      </c>
      <c r="R32" s="34" t="e">
        <f>#REF!-#REF!</f>
        <v>#REF!</v>
      </c>
      <c r="S32" s="34" t="e">
        <f>#REF!-#REF!</f>
        <v>#REF!</v>
      </c>
      <c r="T32" s="34" t="e">
        <f>#REF!-#REF!</f>
        <v>#REF!</v>
      </c>
      <c r="U32" s="34"/>
      <c r="V32" s="34"/>
      <c r="W32" s="34"/>
      <c r="X32" s="3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2:43" ht="18" customHeight="1" x14ac:dyDescent="0.25">
      <c r="B33" s="36" t="s">
        <v>91</v>
      </c>
      <c r="C33" s="36"/>
      <c r="D33" s="4"/>
      <c r="E33" s="4"/>
      <c r="F33" s="4"/>
      <c r="G33" s="4"/>
      <c r="H33" s="4"/>
      <c r="I33" s="4"/>
      <c r="J33" s="186"/>
      <c r="K33" s="186"/>
      <c r="L33" s="37"/>
      <c r="M33" s="38"/>
      <c r="N33" s="38"/>
      <c r="O33" s="38"/>
      <c r="P33" s="38"/>
      <c r="Q33" s="38"/>
      <c r="R33" s="38"/>
      <c r="S33" s="39"/>
      <c r="T33" s="185"/>
      <c r="U33" s="185"/>
      <c r="V33" s="185"/>
      <c r="W33" s="185"/>
      <c r="X33" s="185"/>
      <c r="Y33" s="185"/>
      <c r="Z33" s="185"/>
      <c r="AA33" s="185"/>
      <c r="AB33" s="39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</row>
    <row r="34" spans="2:43" s="1" customFormat="1" ht="9.75" hidden="1" customHeight="1" x14ac:dyDescent="0.25">
      <c r="G34" s="4"/>
      <c r="H34" s="4"/>
      <c r="I34" s="4"/>
      <c r="J34" s="4"/>
      <c r="K34" s="4"/>
      <c r="L34" s="186"/>
      <c r="M34" s="37"/>
      <c r="N34" s="186"/>
      <c r="O34" s="186"/>
      <c r="P34" s="185"/>
      <c r="Q34" s="308"/>
      <c r="R34" s="308"/>
      <c r="S34" s="37"/>
      <c r="T34" s="186"/>
      <c r="U34" s="186"/>
      <c r="V34" s="186"/>
      <c r="W34" s="186"/>
      <c r="X34" s="186"/>
      <c r="Y34" s="186"/>
      <c r="Z34" s="186"/>
      <c r="AA34" s="186"/>
      <c r="AB34" s="37"/>
      <c r="AC34" s="186"/>
      <c r="AD34" s="186"/>
      <c r="AE34" s="186"/>
      <c r="AF34" s="186"/>
      <c r="AG34" s="309"/>
      <c r="AH34" s="309"/>
      <c r="AI34" s="186"/>
      <c r="AJ34" s="186"/>
      <c r="AK34" s="186"/>
      <c r="AL34" s="186"/>
      <c r="AM34" s="186"/>
      <c r="AN34" s="186"/>
      <c r="AO34" s="186"/>
      <c r="AP34" s="186"/>
      <c r="AQ34" s="186"/>
    </row>
    <row r="35" spans="2:43" s="1" customFormat="1" ht="15.75" hidden="1" customHeight="1" x14ac:dyDescent="0.25">
      <c r="G35" s="310"/>
      <c r="H35" s="310"/>
      <c r="I35" s="310"/>
      <c r="J35" s="3"/>
      <c r="K35" s="3"/>
      <c r="L35" s="186"/>
      <c r="M35" s="37"/>
      <c r="N35" s="186"/>
      <c r="O35" s="186"/>
      <c r="P35" s="185"/>
      <c r="Q35" s="308"/>
      <c r="R35" s="308"/>
      <c r="S35" s="37"/>
      <c r="T35" s="186"/>
      <c r="U35" s="186"/>
      <c r="V35" s="186"/>
      <c r="W35" s="186"/>
      <c r="X35" s="186"/>
      <c r="Y35" s="186"/>
      <c r="Z35" s="186"/>
      <c r="AA35" s="186"/>
      <c r="AB35" s="37"/>
      <c r="AC35" s="186"/>
      <c r="AD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</row>
    <row r="36" spans="2:43" s="1" customFormat="1" ht="9.75" customHeight="1" x14ac:dyDescent="0.25">
      <c r="G36" s="187"/>
      <c r="H36" s="187"/>
      <c r="I36" s="187"/>
      <c r="J36" s="3"/>
      <c r="K36" s="3"/>
      <c r="L36" s="186"/>
      <c r="M36" s="37"/>
      <c r="N36" s="186"/>
      <c r="O36" s="186"/>
      <c r="P36" s="185"/>
      <c r="Q36" s="308"/>
      <c r="R36" s="308"/>
      <c r="S36" s="37"/>
      <c r="T36" s="186"/>
      <c r="U36" s="186"/>
      <c r="V36" s="186"/>
      <c r="W36" s="186"/>
      <c r="X36" s="186"/>
      <c r="Y36" s="186"/>
      <c r="Z36" s="186"/>
      <c r="AA36" s="186"/>
      <c r="AB36" s="37"/>
      <c r="AC36" s="186"/>
      <c r="AD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</row>
    <row r="37" spans="2:43" ht="28.5" customHeight="1" x14ac:dyDescent="0.25">
      <c r="B37" s="330" t="s">
        <v>70</v>
      </c>
      <c r="C37" s="330"/>
      <c r="D37" s="3"/>
      <c r="E37" s="3"/>
      <c r="F37" s="3"/>
      <c r="G37" s="3"/>
    </row>
    <row r="41" spans="2:43" s="8" customFormat="1" x14ac:dyDescent="0.25">
      <c r="AA41" s="8" t="s">
        <v>40</v>
      </c>
    </row>
  </sheetData>
  <mergeCells count="36">
    <mergeCell ref="G35:I35"/>
    <mergeCell ref="Q35:R35"/>
    <mergeCell ref="Q36:R36"/>
    <mergeCell ref="B37:C37"/>
    <mergeCell ref="A23:X23"/>
    <mergeCell ref="A29:X29"/>
    <mergeCell ref="A30:X30"/>
    <mergeCell ref="B27:U27"/>
    <mergeCell ref="AG34:AH34"/>
    <mergeCell ref="Q34:R34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N9:AP9"/>
    <mergeCell ref="A12:X12"/>
    <mergeCell ref="A13:X13"/>
    <mergeCell ref="A15:O15"/>
    <mergeCell ref="A22:X22"/>
    <mergeCell ref="A16:O16"/>
    <mergeCell ref="A5:X5"/>
    <mergeCell ref="A6:X6"/>
    <mergeCell ref="A8:A10"/>
    <mergeCell ref="B8:B10"/>
    <mergeCell ref="C8:C10"/>
    <mergeCell ref="D8:F9"/>
    <mergeCell ref="G8:O8"/>
    <mergeCell ref="P8:AP8"/>
    <mergeCell ref="AH9:AJ9"/>
    <mergeCell ref="AK9:AM9"/>
  </mergeCells>
  <pageMargins left="0.43307086614173229" right="0.43307086614173229" top="0" bottom="0" header="0.31496062992125984" footer="0.31496062992125984"/>
  <pageSetup paperSize="9" scale="47" orientation="landscape" r:id="rId1"/>
  <colBreaks count="1" manualBreakCount="1">
    <brk id="2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(финансы)</vt:lpstr>
      <vt:lpstr>2019 (показатели)</vt:lpstr>
      <vt:lpstr>'2019 (показатели)'!Область_печати</vt:lpstr>
      <vt:lpstr>'2019 (финансы)'!Область_печати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Изюмов Михаил Константинович</dc:creator>
  <cp:lastModifiedBy>Криулина Татьяна Александровна</cp:lastModifiedBy>
  <cp:lastPrinted>2019-01-25T09:45:03Z</cp:lastPrinted>
  <dcterms:created xsi:type="dcterms:W3CDTF">2017-09-05T07:32:18Z</dcterms:created>
  <dcterms:modified xsi:type="dcterms:W3CDTF">2019-01-25T09:50:52Z</dcterms:modified>
</cp:coreProperties>
</file>