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17 год (годовая информация)\приложения к пояснительной записке\"/>
    </mc:Choice>
  </mc:AlternateContent>
  <bookViews>
    <workbookView xWindow="0" yWindow="0" windowWidth="25200" windowHeight="11985" activeTab="1"/>
  </bookViews>
  <sheets>
    <sheet name="Доходы" sheetId="31" r:id="rId1"/>
    <sheet name="Расходы" sheetId="27" r:id="rId2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1">Расходы!$3:$5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L84" i="27" l="1"/>
  <c r="L80" i="27"/>
  <c r="L75" i="27"/>
  <c r="L69" i="27"/>
  <c r="L61" i="27"/>
  <c r="L57" i="27"/>
  <c r="L48" i="27"/>
  <c r="L44" i="27"/>
  <c r="L39" i="27"/>
  <c r="L29" i="27"/>
  <c r="L22" i="27"/>
  <c r="L7" i="27"/>
  <c r="L6" i="27" l="1"/>
  <c r="L90" i="27" s="1"/>
  <c r="I57" i="27"/>
  <c r="K24" i="31" l="1"/>
  <c r="K23" i="31"/>
  <c r="K16" i="31"/>
  <c r="K10" i="31"/>
  <c r="K9" i="31" l="1"/>
  <c r="J10" i="31"/>
  <c r="H10" i="31"/>
  <c r="F10" i="31"/>
  <c r="D10" i="31"/>
  <c r="B10" i="31"/>
  <c r="J16" i="31"/>
  <c r="H16" i="31"/>
  <c r="F16" i="31"/>
  <c r="D16" i="31"/>
  <c r="B16" i="31"/>
  <c r="G22" i="27" l="1"/>
  <c r="I32" i="31" l="1"/>
  <c r="G32" i="31"/>
  <c r="E32" i="31"/>
  <c r="C32" i="31"/>
  <c r="I31" i="31"/>
  <c r="G31" i="31"/>
  <c r="E31" i="31"/>
  <c r="C31" i="31"/>
  <c r="I30" i="31"/>
  <c r="G30" i="31"/>
  <c r="E30" i="31"/>
  <c r="C30" i="31"/>
  <c r="I29" i="31"/>
  <c r="G29" i="31"/>
  <c r="E29" i="31"/>
  <c r="C29" i="31"/>
  <c r="I28" i="31"/>
  <c r="G28" i="31"/>
  <c r="E28" i="31"/>
  <c r="C28" i="31"/>
  <c r="I27" i="31"/>
  <c r="G27" i="31"/>
  <c r="E27" i="31"/>
  <c r="C27" i="31"/>
  <c r="I26" i="31"/>
  <c r="G26" i="31"/>
  <c r="E26" i="31"/>
  <c r="C26" i="31"/>
  <c r="C24" i="31" s="1"/>
  <c r="J24" i="31"/>
  <c r="J23" i="31" s="1"/>
  <c r="H24" i="31"/>
  <c r="H23" i="31" s="1"/>
  <c r="F24" i="31"/>
  <c r="F23" i="31" s="1"/>
  <c r="D24" i="31"/>
  <c r="D23" i="31" s="1"/>
  <c r="B24" i="31"/>
  <c r="B23" i="31" s="1"/>
  <c r="I22" i="31"/>
  <c r="G22" i="31"/>
  <c r="E22" i="31"/>
  <c r="C22" i="31"/>
  <c r="I21" i="31"/>
  <c r="G21" i="31"/>
  <c r="E21" i="31"/>
  <c r="C21" i="31"/>
  <c r="I20" i="31"/>
  <c r="G20" i="31"/>
  <c r="E20" i="31"/>
  <c r="C20" i="31"/>
  <c r="I19" i="31"/>
  <c r="G19" i="31"/>
  <c r="E19" i="31"/>
  <c r="C19" i="31"/>
  <c r="I18" i="31"/>
  <c r="G18" i="31"/>
  <c r="E18" i="31"/>
  <c r="C18" i="31"/>
  <c r="I17" i="31"/>
  <c r="G17" i="31"/>
  <c r="E17" i="31"/>
  <c r="C17" i="31"/>
  <c r="I15" i="31"/>
  <c r="G15" i="31"/>
  <c r="E15" i="31"/>
  <c r="C15" i="31"/>
  <c r="I14" i="31"/>
  <c r="G14" i="31"/>
  <c r="E14" i="31"/>
  <c r="C14" i="31"/>
  <c r="I13" i="31"/>
  <c r="G13" i="31"/>
  <c r="E13" i="31"/>
  <c r="C13" i="31"/>
  <c r="I12" i="31"/>
  <c r="G12" i="31"/>
  <c r="E12" i="31"/>
  <c r="C12" i="31"/>
  <c r="I11" i="31"/>
  <c r="G11" i="31"/>
  <c r="E11" i="31"/>
  <c r="C11" i="31"/>
  <c r="I24" i="31" l="1"/>
  <c r="I23" i="31" s="1"/>
  <c r="G16" i="31"/>
  <c r="E10" i="31"/>
  <c r="C10" i="31"/>
  <c r="G10" i="31"/>
  <c r="I10" i="31"/>
  <c r="G24" i="31"/>
  <c r="G23" i="31" s="1"/>
  <c r="C23" i="31"/>
  <c r="E24" i="31"/>
  <c r="E23" i="31" s="1"/>
  <c r="E16" i="31"/>
  <c r="I16" i="31"/>
  <c r="C16" i="31"/>
  <c r="B9" i="31"/>
  <c r="J9" i="31"/>
  <c r="F9" i="31"/>
  <c r="H9" i="31"/>
  <c r="D9" i="31"/>
  <c r="J8" i="27"/>
  <c r="J9" i="27"/>
  <c r="J10" i="27"/>
  <c r="J11" i="27"/>
  <c r="J12" i="27"/>
  <c r="J13" i="27"/>
  <c r="J14" i="27"/>
  <c r="J15" i="27"/>
  <c r="J16" i="27"/>
  <c r="J17" i="27"/>
  <c r="J19" i="27"/>
  <c r="J20" i="27"/>
  <c r="J21" i="27"/>
  <c r="J23" i="27"/>
  <c r="J24" i="27"/>
  <c r="J25" i="27"/>
  <c r="J26" i="27"/>
  <c r="J27" i="27"/>
  <c r="J28" i="27"/>
  <c r="J30" i="27"/>
  <c r="J31" i="27"/>
  <c r="J32" i="27"/>
  <c r="J33" i="27"/>
  <c r="J34" i="27"/>
  <c r="J35" i="27"/>
  <c r="J36" i="27"/>
  <c r="J37" i="27"/>
  <c r="J38" i="27"/>
  <c r="J40" i="27"/>
  <c r="J41" i="27"/>
  <c r="J42" i="27"/>
  <c r="J43" i="27"/>
  <c r="J45" i="27"/>
  <c r="J46" i="27"/>
  <c r="J47" i="27"/>
  <c r="J49" i="27"/>
  <c r="J50" i="27"/>
  <c r="J51" i="27"/>
  <c r="J52" i="27"/>
  <c r="J53" i="27"/>
  <c r="J54" i="27"/>
  <c r="J55" i="27"/>
  <c r="J56" i="27"/>
  <c r="J58" i="27"/>
  <c r="J59" i="27"/>
  <c r="J60" i="27"/>
  <c r="J62" i="27"/>
  <c r="J63" i="27"/>
  <c r="J64" i="27"/>
  <c r="J65" i="27"/>
  <c r="J66" i="27"/>
  <c r="J67" i="27"/>
  <c r="J68" i="27"/>
  <c r="J70" i="27"/>
  <c r="J71" i="27"/>
  <c r="J72" i="27"/>
  <c r="J73" i="27"/>
  <c r="J74" i="27"/>
  <c r="J76" i="27"/>
  <c r="J77" i="27"/>
  <c r="J78" i="27"/>
  <c r="J79" i="27"/>
  <c r="J81" i="27"/>
  <c r="J82" i="27"/>
  <c r="J83" i="27"/>
  <c r="J85" i="27"/>
  <c r="J87" i="27"/>
  <c r="J88" i="27"/>
  <c r="J89" i="27"/>
  <c r="G86" i="27"/>
  <c r="G84" i="27"/>
  <c r="G80" i="27"/>
  <c r="G75" i="27"/>
  <c r="G69" i="27"/>
  <c r="G61" i="27"/>
  <c r="G57" i="27"/>
  <c r="G48" i="27"/>
  <c r="G44" i="27"/>
  <c r="G39" i="27"/>
  <c r="G29" i="27"/>
  <c r="G9" i="31" l="1"/>
  <c r="I9" i="31"/>
  <c r="E9" i="31"/>
  <c r="C9" i="31"/>
  <c r="H8" i="27"/>
  <c r="H9" i="27"/>
  <c r="H10" i="27"/>
  <c r="H11" i="27"/>
  <c r="H12" i="27"/>
  <c r="H13" i="27"/>
  <c r="H14" i="27"/>
  <c r="H15" i="27"/>
  <c r="H16" i="27"/>
  <c r="H17" i="27"/>
  <c r="H19" i="27"/>
  <c r="H20" i="27"/>
  <c r="H21" i="27"/>
  <c r="H23" i="27"/>
  <c r="H24" i="27"/>
  <c r="H25" i="27"/>
  <c r="H26" i="27"/>
  <c r="H27" i="27"/>
  <c r="H28" i="27"/>
  <c r="H30" i="27"/>
  <c r="H31" i="27"/>
  <c r="H32" i="27"/>
  <c r="H33" i="27"/>
  <c r="H34" i="27"/>
  <c r="H35" i="27"/>
  <c r="H36" i="27"/>
  <c r="H37" i="27"/>
  <c r="H38" i="27"/>
  <c r="H40" i="27"/>
  <c r="H41" i="27"/>
  <c r="H42" i="27"/>
  <c r="H43" i="27"/>
  <c r="H45" i="27"/>
  <c r="H46" i="27"/>
  <c r="H47" i="27"/>
  <c r="H49" i="27"/>
  <c r="H50" i="27"/>
  <c r="H51" i="27"/>
  <c r="H52" i="27"/>
  <c r="H53" i="27"/>
  <c r="H54" i="27"/>
  <c r="H55" i="27"/>
  <c r="H56" i="27"/>
  <c r="H58" i="27"/>
  <c r="H59" i="27"/>
  <c r="H60" i="27"/>
  <c r="H62" i="27"/>
  <c r="H63" i="27"/>
  <c r="H64" i="27"/>
  <c r="H65" i="27"/>
  <c r="H66" i="27"/>
  <c r="H67" i="27"/>
  <c r="H68" i="27"/>
  <c r="H70" i="27"/>
  <c r="H71" i="27"/>
  <c r="H72" i="27"/>
  <c r="H73" i="27"/>
  <c r="H74" i="27"/>
  <c r="H76" i="27"/>
  <c r="H77" i="27"/>
  <c r="H78" i="27"/>
  <c r="H79" i="27"/>
  <c r="H81" i="27"/>
  <c r="H82" i="27"/>
  <c r="H83" i="27"/>
  <c r="H85" i="27"/>
  <c r="H87" i="27"/>
  <c r="H88" i="27"/>
  <c r="H89" i="27"/>
  <c r="F8" i="27"/>
  <c r="F9" i="27"/>
  <c r="F10" i="27"/>
  <c r="F11" i="27"/>
  <c r="F12" i="27"/>
  <c r="F13" i="27"/>
  <c r="F14" i="27"/>
  <c r="F15" i="27"/>
  <c r="F16" i="27"/>
  <c r="F17" i="27"/>
  <c r="F19" i="27"/>
  <c r="F20" i="27"/>
  <c r="F21" i="27"/>
  <c r="F23" i="27"/>
  <c r="F24" i="27"/>
  <c r="F25" i="27"/>
  <c r="F26" i="27"/>
  <c r="F27" i="27"/>
  <c r="F28" i="27"/>
  <c r="F30" i="27"/>
  <c r="F31" i="27"/>
  <c r="F32" i="27"/>
  <c r="F33" i="27"/>
  <c r="F34" i="27"/>
  <c r="F35" i="27"/>
  <c r="F36" i="27"/>
  <c r="F37" i="27"/>
  <c r="F38" i="27"/>
  <c r="F40" i="27"/>
  <c r="F41" i="27"/>
  <c r="F42" i="27"/>
  <c r="F43" i="27"/>
  <c r="F45" i="27"/>
  <c r="F46" i="27"/>
  <c r="F47" i="27"/>
  <c r="F49" i="27"/>
  <c r="F50" i="27"/>
  <c r="F51" i="27"/>
  <c r="F52" i="27"/>
  <c r="F53" i="27"/>
  <c r="F54" i="27"/>
  <c r="F55" i="27"/>
  <c r="F56" i="27"/>
  <c r="F58" i="27"/>
  <c r="F59" i="27"/>
  <c r="F60" i="27"/>
  <c r="F62" i="27"/>
  <c r="F63" i="27"/>
  <c r="F64" i="27"/>
  <c r="F65" i="27"/>
  <c r="F66" i="27"/>
  <c r="F67" i="27"/>
  <c r="F68" i="27"/>
  <c r="F70" i="27"/>
  <c r="F71" i="27"/>
  <c r="F72" i="27"/>
  <c r="F73" i="27"/>
  <c r="F74" i="27"/>
  <c r="F76" i="27"/>
  <c r="F77" i="27"/>
  <c r="F78" i="27"/>
  <c r="F79" i="27"/>
  <c r="F81" i="27"/>
  <c r="F82" i="27"/>
  <c r="F83" i="27"/>
  <c r="F85" i="27"/>
  <c r="F87" i="27"/>
  <c r="F88" i="27"/>
  <c r="F89" i="27"/>
  <c r="D8" i="27"/>
  <c r="D9" i="27"/>
  <c r="D10" i="27"/>
  <c r="D11" i="27"/>
  <c r="D12" i="27"/>
  <c r="D13" i="27"/>
  <c r="D14" i="27"/>
  <c r="D15" i="27"/>
  <c r="D16" i="27"/>
  <c r="D17" i="27"/>
  <c r="D19" i="27"/>
  <c r="D20" i="27"/>
  <c r="D21" i="27"/>
  <c r="D23" i="27"/>
  <c r="D24" i="27"/>
  <c r="D25" i="27"/>
  <c r="D26" i="27"/>
  <c r="D27" i="27"/>
  <c r="D28" i="27"/>
  <c r="D30" i="27"/>
  <c r="D31" i="27"/>
  <c r="D32" i="27"/>
  <c r="D33" i="27"/>
  <c r="D34" i="27"/>
  <c r="D35" i="27"/>
  <c r="D36" i="27"/>
  <c r="D37" i="27"/>
  <c r="D38" i="27"/>
  <c r="D40" i="27"/>
  <c r="D41" i="27"/>
  <c r="D42" i="27"/>
  <c r="D43" i="27"/>
  <c r="D45" i="27"/>
  <c r="D46" i="27"/>
  <c r="D47" i="27"/>
  <c r="D49" i="27"/>
  <c r="D50" i="27"/>
  <c r="D51" i="27"/>
  <c r="D52" i="27"/>
  <c r="D53" i="27"/>
  <c r="D54" i="27"/>
  <c r="D55" i="27"/>
  <c r="D56" i="27"/>
  <c r="D58" i="27"/>
  <c r="D59" i="27"/>
  <c r="D60" i="27"/>
  <c r="D62" i="27"/>
  <c r="D63" i="27"/>
  <c r="D64" i="27"/>
  <c r="D65" i="27"/>
  <c r="D66" i="27"/>
  <c r="D67" i="27"/>
  <c r="D68" i="27"/>
  <c r="D70" i="27"/>
  <c r="D71" i="27"/>
  <c r="D72" i="27"/>
  <c r="D73" i="27"/>
  <c r="D74" i="27"/>
  <c r="D76" i="27"/>
  <c r="D77" i="27"/>
  <c r="D78" i="27"/>
  <c r="D79" i="27"/>
  <c r="D81" i="27"/>
  <c r="D82" i="27"/>
  <c r="D83" i="27"/>
  <c r="D85" i="27"/>
  <c r="D87" i="27"/>
  <c r="D88" i="27"/>
  <c r="D89" i="27"/>
  <c r="I7" i="27" l="1"/>
  <c r="I18" i="27"/>
  <c r="I22" i="27"/>
  <c r="I29" i="27"/>
  <c r="H29" i="27" s="1"/>
  <c r="I39" i="27"/>
  <c r="H39" i="27" s="1"/>
  <c r="I44" i="27"/>
  <c r="H44" i="27" s="1"/>
  <c r="I48" i="27"/>
  <c r="H48" i="27" s="1"/>
  <c r="H57" i="27"/>
  <c r="I61" i="27"/>
  <c r="H61" i="27" s="1"/>
  <c r="I69" i="27"/>
  <c r="H69" i="27" s="1"/>
  <c r="I75" i="27"/>
  <c r="H75" i="27" s="1"/>
  <c r="I80" i="27"/>
  <c r="H80" i="27" s="1"/>
  <c r="I84" i="27"/>
  <c r="H84" i="27" s="1"/>
  <c r="G7" i="27"/>
  <c r="G18" i="27"/>
  <c r="E86" i="27"/>
  <c r="I86" i="27"/>
  <c r="H86" i="27" s="1"/>
  <c r="E84" i="27"/>
  <c r="E80" i="27"/>
  <c r="E75" i="27"/>
  <c r="E69" i="27"/>
  <c r="K69" i="27"/>
  <c r="E61" i="27"/>
  <c r="E57" i="27"/>
  <c r="E48" i="27"/>
  <c r="E44" i="27"/>
  <c r="E39" i="27"/>
  <c r="E29" i="27"/>
  <c r="E22" i="27"/>
  <c r="K22" i="27"/>
  <c r="E18" i="27"/>
  <c r="E7" i="27"/>
  <c r="J22" i="27" l="1"/>
  <c r="J69" i="27"/>
  <c r="F22" i="27"/>
  <c r="H7" i="27"/>
  <c r="F29" i="27"/>
  <c r="F75" i="27"/>
  <c r="F44" i="27"/>
  <c r="F84" i="27"/>
  <c r="F18" i="27"/>
  <c r="H22" i="27"/>
  <c r="F48" i="27"/>
  <c r="F69" i="27"/>
  <c r="F7" i="27"/>
  <c r="H18" i="27"/>
  <c r="F57" i="27"/>
  <c r="F86" i="27"/>
  <c r="F39" i="27"/>
  <c r="F61" i="27"/>
  <c r="F80" i="27"/>
  <c r="G6" i="27"/>
  <c r="G90" i="27" s="1"/>
  <c r="E6" i="27"/>
  <c r="E90" i="27" s="1"/>
  <c r="I6" i="27"/>
  <c r="I90" i="27" s="1"/>
  <c r="F6" i="27" l="1"/>
  <c r="F90" i="27" s="1"/>
  <c r="H6" i="27"/>
  <c r="H90" i="27" s="1"/>
  <c r="C86" i="27"/>
  <c r="D86" i="27" s="1"/>
  <c r="C84" i="27"/>
  <c r="D84" i="27" s="1"/>
  <c r="C80" i="27"/>
  <c r="D80" i="27" s="1"/>
  <c r="C75" i="27"/>
  <c r="D75" i="27" s="1"/>
  <c r="C69" i="27"/>
  <c r="D69" i="27" s="1"/>
  <c r="C61" i="27"/>
  <c r="D61" i="27" s="1"/>
  <c r="C57" i="27"/>
  <c r="D57" i="27" s="1"/>
  <c r="C48" i="27"/>
  <c r="D48" i="27" s="1"/>
  <c r="C44" i="27"/>
  <c r="D44" i="27" s="1"/>
  <c r="C39" i="27"/>
  <c r="D39" i="27" s="1"/>
  <c r="C29" i="27"/>
  <c r="D29" i="27" s="1"/>
  <c r="C22" i="27"/>
  <c r="D22" i="27" s="1"/>
  <c r="C18" i="27"/>
  <c r="D18" i="27" s="1"/>
  <c r="C7" i="27"/>
  <c r="D7" i="27" s="1"/>
  <c r="C6" i="27" l="1"/>
  <c r="C90" i="27" s="1"/>
  <c r="D6" i="27" l="1"/>
  <c r="D90" i="27" s="1"/>
  <c r="K29" i="27"/>
  <c r="J29" i="27" s="1"/>
  <c r="K61" i="27" l="1"/>
  <c r="J61" i="27" s="1"/>
  <c r="K39" i="27"/>
  <c r="J39" i="27" s="1"/>
  <c r="K86" i="27" l="1"/>
  <c r="J86" i="27" s="1"/>
  <c r="K84" i="27"/>
  <c r="J84" i="27" s="1"/>
  <c r="K80" i="27"/>
  <c r="J80" i="27" s="1"/>
  <c r="K75" i="27"/>
  <c r="J75" i="27" s="1"/>
  <c r="K57" i="27"/>
  <c r="J57" i="27" s="1"/>
  <c r="K48" i="27"/>
  <c r="J48" i="27" s="1"/>
  <c r="K44" i="27"/>
  <c r="J44" i="27" s="1"/>
  <c r="K18" i="27"/>
  <c r="J18" i="27" s="1"/>
  <c r="K7" i="27"/>
  <c r="J7" i="27" s="1"/>
  <c r="J6" i="27" l="1"/>
  <c r="J90" i="27" s="1"/>
  <c r="K6" i="27"/>
  <c r="K90" i="27" s="1"/>
</calcChain>
</file>

<file path=xl/sharedStrings.xml><?xml version="1.0" encoding="utf-8"?>
<sst xmlns="http://schemas.openxmlformats.org/spreadsheetml/2006/main" count="233" uniqueCount="221">
  <si>
    <t>1300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</si>
  <si>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</si>
  <si>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</si>
  <si>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</si>
  <si>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</si>
  <si>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</si>
  <si>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</si>
  <si>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</si>
  <si>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</si>
  <si>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</si>
  <si>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</si>
  <si>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</si>
  <si>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</si>
  <si>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</si>
  <si>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</si>
  <si>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</si>
  <si>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</si>
  <si>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</si>
  <si>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</si>
  <si>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</si>
  <si>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</si>
  <si>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</si>
  <si>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</si>
  <si>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</si>
  <si>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</si>
  <si>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</si>
  <si>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</si>
  <si>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</si>
  <si>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</si>
  <si>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</si>
  <si>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</si>
  <si>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</si>
  <si>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</si>
  <si>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</si>
  <si>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</si>
  <si>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</si>
  <si>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</si>
  <si>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</si>
  <si>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</si>
  <si>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</si>
  <si>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</si>
  <si>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</si>
  <si>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</si>
  <si>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</si>
  <si>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</si>
  <si>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</si>
  <si>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</si>
  <si>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</si>
  <si>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</si>
  <si>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</si>
  <si>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</si>
  <si>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</si>
  <si>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</si>
  <si>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</si>
  <si>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</si>
  <si>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</si>
  <si>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Функционирование Президента Российской Федерации</t>
  </si>
  <si>
    <t xml:space="preserve">0100 </t>
  </si>
  <si>
    <t>0102</t>
  </si>
  <si>
    <t>0103</t>
  </si>
  <si>
    <t xml:space="preserve">0104 </t>
  </si>
  <si>
    <t xml:space="preserve"> 0105 </t>
  </si>
  <si>
    <t xml:space="preserve"> 0106 </t>
  </si>
  <si>
    <t xml:space="preserve">0107 </t>
  </si>
  <si>
    <t>0111</t>
  </si>
  <si>
    <t xml:space="preserve"> 0112</t>
  </si>
  <si>
    <t xml:space="preserve"> 0200 </t>
  </si>
  <si>
    <t xml:space="preserve"> 0203</t>
  </si>
  <si>
    <t xml:space="preserve"> 0300 </t>
  </si>
  <si>
    <t xml:space="preserve"> 0302</t>
  </si>
  <si>
    <t xml:space="preserve"> 0309</t>
  </si>
  <si>
    <t xml:space="preserve"> 0310</t>
  </si>
  <si>
    <t xml:space="preserve"> 0314</t>
  </si>
  <si>
    <t xml:space="preserve"> 0400 </t>
  </si>
  <si>
    <t xml:space="preserve"> 0401 </t>
  </si>
  <si>
    <t xml:space="preserve">0405 </t>
  </si>
  <si>
    <t xml:space="preserve"> 0406</t>
  </si>
  <si>
    <t xml:space="preserve"> 0407 </t>
  </si>
  <si>
    <t xml:space="preserve"> 0408 </t>
  </si>
  <si>
    <t xml:space="preserve"> 0409 </t>
  </si>
  <si>
    <t xml:space="preserve"> 0410 </t>
  </si>
  <si>
    <t xml:space="preserve"> 0412 </t>
  </si>
  <si>
    <t xml:space="preserve"> 0500 </t>
  </si>
  <si>
    <t xml:space="preserve"> 0501</t>
  </si>
  <si>
    <t xml:space="preserve"> 0502 </t>
  </si>
  <si>
    <t xml:space="preserve"> 0505 </t>
  </si>
  <si>
    <t xml:space="preserve"> 0600 </t>
  </si>
  <si>
    <t xml:space="preserve">0603 </t>
  </si>
  <si>
    <t xml:space="preserve"> 0605 </t>
  </si>
  <si>
    <t xml:space="preserve">0700 </t>
  </si>
  <si>
    <t xml:space="preserve"> 0701 </t>
  </si>
  <si>
    <t xml:space="preserve">0702 </t>
  </si>
  <si>
    <t xml:space="preserve"> 0705 </t>
  </si>
  <si>
    <t xml:space="preserve"> 0706 </t>
  </si>
  <si>
    <t xml:space="preserve"> 0707 </t>
  </si>
  <si>
    <t xml:space="preserve"> 0709 </t>
  </si>
  <si>
    <t xml:space="preserve"> 0800 </t>
  </si>
  <si>
    <t xml:space="preserve">0801 </t>
  </si>
  <si>
    <t xml:space="preserve"> 0802 </t>
  </si>
  <si>
    <t xml:space="preserve"> 0900 </t>
  </si>
  <si>
    <t xml:space="preserve">0901 </t>
  </si>
  <si>
    <t xml:space="preserve"> 0903 </t>
  </si>
  <si>
    <t xml:space="preserve"> 0904 </t>
  </si>
  <si>
    <t xml:space="preserve"> 0905 </t>
  </si>
  <si>
    <t xml:space="preserve"> 0906</t>
  </si>
  <si>
    <t xml:space="preserve"> 1000</t>
  </si>
  <si>
    <t xml:space="preserve"> 1001 </t>
  </si>
  <si>
    <t xml:space="preserve"> 1002</t>
  </si>
  <si>
    <t xml:space="preserve"> 1003 </t>
  </si>
  <si>
    <t xml:space="preserve"> 1004 </t>
  </si>
  <si>
    <t xml:space="preserve"> 1006 </t>
  </si>
  <si>
    <t xml:space="preserve"> 1100 </t>
  </si>
  <si>
    <t xml:space="preserve"> 1101 </t>
  </si>
  <si>
    <t xml:space="preserve"> 1102 </t>
  </si>
  <si>
    <t xml:space="preserve"> 1103 </t>
  </si>
  <si>
    <t xml:space="preserve"> 1105 </t>
  </si>
  <si>
    <t>0708</t>
  </si>
  <si>
    <t>Прикладные научные исследовния в области образования</t>
  </si>
  <si>
    <t>0204</t>
  </si>
  <si>
    <t>Мобилизационная подготовка экономики</t>
  </si>
  <si>
    <t>0101</t>
  </si>
  <si>
    <t>0202</t>
  </si>
  <si>
    <t>Модернизация Вооруженных Сил РФ и воинских формирований</t>
  </si>
  <si>
    <t>0113</t>
  </si>
  <si>
    <t>Дорожное хозяйство (дорожные фонды)</t>
  </si>
  <si>
    <t>Экологический контроль</t>
  </si>
  <si>
    <t>0601</t>
  </si>
  <si>
    <t xml:space="preserve">Культура, кинематография </t>
  </si>
  <si>
    <t>0804</t>
  </si>
  <si>
    <t xml:space="preserve">Другие вопросы в области культуры, кинематографии </t>
  </si>
  <si>
    <t xml:space="preserve">Здравоохранение </t>
  </si>
  <si>
    <t>0909</t>
  </si>
  <si>
    <t xml:space="preserve">Другие вопросы в области здравоохранения 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</si>
  <si>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</si>
  <si>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</si>
  <si>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</si>
  <si>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</si>
  <si>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</si>
  <si>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1200</t>
  </si>
  <si>
    <t>1201</t>
  </si>
  <si>
    <t>1202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</si>
  <si>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</si>
  <si>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</si>
  <si>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</si>
  <si>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</si>
  <si>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</si>
  <si>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</si>
  <si>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</si>
  <si>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</si>
  <si>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</si>
  <si>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</si>
  <si>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</si>
  <si>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Водное хозяйство</t>
  </si>
  <si>
    <t>0404</t>
  </si>
  <si>
    <t>Дотации на выравнивание бюджетной обеспеченности субъектов Российской Федерации и муниципальных образований</t>
  </si>
  <si>
    <t>0304</t>
  </si>
  <si>
    <t>Органы юстиции</t>
  </si>
  <si>
    <t>2</t>
  </si>
  <si>
    <t>1</t>
  </si>
  <si>
    <t>0902</t>
  </si>
  <si>
    <t>Телевидение и радиовещание</t>
  </si>
  <si>
    <t>Наименование показателя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</si>
  <si>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</si>
  <si>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</si>
  <si>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</si>
  <si>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Миграционная политика</t>
  </si>
  <si>
    <t>0311</t>
  </si>
  <si>
    <t>РАСХОДЫ</t>
  </si>
  <si>
    <t>ДОХОДЫ</t>
  </si>
  <si>
    <t>Код</t>
  </si>
  <si>
    <t>налог на доходы физических лиц</t>
  </si>
  <si>
    <t>акцизы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</si>
  <si>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</si>
  <si>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</si>
  <si>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</si>
  <si>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</si>
  <si>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</si>
  <si>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</si>
  <si>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</si>
  <si>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</si>
  <si>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</si>
  <si>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</si>
  <si>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</si>
  <si>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</si>
  <si>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9</t>
  </si>
  <si>
    <t>10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</si>
  <si>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</si>
  <si>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</si>
  <si>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</si>
  <si>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</si>
  <si>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</si>
  <si>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</si>
  <si>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</si>
  <si>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</si>
  <si>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</si>
  <si>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Результат (Дефицит/ Профицит)</t>
  </si>
  <si>
    <t>(тыс.рублей)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</si>
  <si>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</si>
  <si>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</si>
  <si>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</si>
  <si>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Изменения в решение Думы городв (+/-)</t>
  </si>
  <si>
    <t>Изменения в решение Думы города (+/-)</t>
  </si>
  <si>
    <t>налоги на совокупный доход</t>
  </si>
  <si>
    <t>налоги на имущество</t>
  </si>
  <si>
    <t>государственная пошлина</t>
  </si>
  <si>
    <t>Сведения о внесенных изменениях в решение о бюджете за 2017 год</t>
  </si>
  <si>
    <t>Первоначально утверждено решением Думы города от 25.11.2016 №137</t>
  </si>
  <si>
    <t>Утверждено Решением Думы города  от 28.04.2017 №185</t>
  </si>
  <si>
    <t>Утверждено Решением Думы города  от 28.06.2017 №201</t>
  </si>
  <si>
    <t>Утверждено Решением Думы города  от 02.11.2017 №219</t>
  </si>
  <si>
    <t>Утверждено Решением Думы города  от 20.12.2017 №247</t>
  </si>
  <si>
    <t>Приложение к пояснительной записке</t>
  </si>
  <si>
    <t>Утверждено Решением Думы города  от 20.12.2017 №247 (с учетом справок ДФ ХМАО-Югры)</t>
  </si>
  <si>
    <t>11</t>
  </si>
  <si>
    <t>Первоначально утверждено решением Думы города от 25.11.2016                  №137</t>
  </si>
  <si>
    <t>Дополнительное образование детей</t>
  </si>
  <si>
    <t xml:space="preserve"> 0703 </t>
  </si>
  <si>
    <t>Утверждено Решением Думы города  от 28.04.2017             №185</t>
  </si>
  <si>
    <t>Утверждено Решением Думы города  от 28.06.2017             №201</t>
  </si>
  <si>
    <t>Утверждено Решением Думы города  от 02.11.2017             №219</t>
  </si>
  <si>
    <t>Утверждено Решением Думы города  от 20.12.2017             №247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</si>
</sst>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#,##0.0_р_."/>
    <numFmt numFmtId="167" formatCode="_-* #,##0.0_р_._-;\-* #,##0.0_р_._-;_-* &quot;-&quot;?_р_._-;_-@_-"/>
    <numFmt numFmtId="168" formatCode="_-* #,##0.0_р_._-;\-* #,##0.0_р_._-;_-* &quot;-&quot;??_р_._-;_-@_-"/>
    <numFmt numFmtId="169" formatCode="_(* #,##0.00_);_(* \(#,##0.00\);_(* &quot;-&quot;??_);_(@_)"/>
    <numFmt numFmtId="170" formatCode="_(* #,##0.0_);_(* \(#,##0.0\);_(* &quot;-&quot;??_);_(@_)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>
      <alignment wrapText="1"/>
    </xf>
    <xf numFmtId="49" fontId="10" fillId="0" borderId="4">
      <alignment horizontal="left" vertical="top" wrapText="1"/>
    </xf>
    <xf numFmtId="169" fontId="4" fillId="0" borderId="0" applyFont="0" applyFill="0" applyBorder="0" applyAlignment="0" applyProtection="0"/>
  </cellStyleXfs>
  <cellXfs count="52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170" fontId="6" fillId="2" borderId="1" xfId="58" applyNumberFormat="1" applyFont="1" applyFill="1" applyBorder="1" applyAlignment="1">
      <alignment horizont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168" fontId="7" fillId="2" borderId="1" xfId="53" applyNumberFormat="1" applyFont="1" applyFill="1" applyBorder="1" applyAlignment="1">
      <alignment horizontal="center" wrapText="1"/>
    </xf>
    <xf numFmtId="170" fontId="6" fillId="0" borderId="1" xfId="58" applyNumberFormat="1" applyFont="1" applyBorder="1" applyAlignment="1">
      <alignment horizontal="center" wrapText="1"/>
    </xf>
    <xf numFmtId="168" fontId="6" fillId="2" borderId="1" xfId="53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wrapText="1"/>
    </xf>
    <xf numFmtId="167" fontId="6" fillId="2" borderId="0" xfId="56" applyNumberFormat="1" applyFont="1" applyFill="1">
      <alignment wrapText="1"/>
    </xf>
    <xf numFmtId="0" fontId="6" fillId="2" borderId="0" xfId="0" applyFont="1" applyFill="1"/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6" fontId="7" fillId="2" borderId="3" xfId="5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6" fontId="7" fillId="2" borderId="1" xfId="53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6" fontId="6" fillId="2" borderId="1" xfId="53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/>
    <xf numFmtId="0" fontId="8" fillId="2" borderId="0" xfId="0" applyFont="1" applyFill="1"/>
    <xf numFmtId="165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/>
    <xf numFmtId="165" fontId="7" fillId="2" borderId="1" xfId="5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6" fillId="2" borderId="0" xfId="56" applyFont="1" applyFill="1" applyAlignment="1">
      <alignment horizontal="right" vertical="top" wrapText="1"/>
    </xf>
    <xf numFmtId="0" fontId="6" fillId="0" borderId="0" xfId="0" applyFont="1" applyAlignment="1">
      <alignment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M11" sqref="M11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14.7109375" style="1" customWidth="1"/>
    <col min="8" max="8" width="15.85546875" style="1" customWidth="1"/>
    <col min="9" max="9" width="13.42578125" style="1" customWidth="1"/>
    <col min="10" max="10" width="15.42578125" style="1" customWidth="1"/>
    <col min="11" max="11" width="14.7109375" style="1" customWidth="1"/>
    <col min="12" max="16384" width="8.85546875" style="1"/>
  </cols>
  <sheetData>
    <row r="1" spans="1:11" ht="18.75" customHeight="1" x14ac:dyDescent="0.2">
      <c r="D1" s="17"/>
      <c r="G1" s="17"/>
      <c r="I1" s="41" t="s">
        <v>211</v>
      </c>
      <c r="J1" s="42"/>
      <c r="K1" s="42"/>
    </row>
    <row r="3" spans="1:11" ht="16.5" customHeight="1" x14ac:dyDescent="0.2">
      <c r="A3" s="43" t="s">
        <v>205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6" t="s">
        <v>196</v>
      </c>
    </row>
    <row r="6" spans="1:11" ht="12.75" customHeight="1" x14ac:dyDescent="0.2">
      <c r="A6" s="47" t="s">
        <v>161</v>
      </c>
      <c r="B6" s="49" t="s">
        <v>206</v>
      </c>
      <c r="C6" s="49" t="s">
        <v>201</v>
      </c>
      <c r="D6" s="45" t="s">
        <v>207</v>
      </c>
      <c r="E6" s="49" t="s">
        <v>201</v>
      </c>
      <c r="F6" s="45" t="s">
        <v>208</v>
      </c>
      <c r="G6" s="49" t="s">
        <v>201</v>
      </c>
      <c r="H6" s="45" t="s">
        <v>209</v>
      </c>
      <c r="I6" s="49" t="s">
        <v>201</v>
      </c>
      <c r="J6" s="45" t="s">
        <v>210</v>
      </c>
      <c r="K6" s="45" t="s">
        <v>212</v>
      </c>
    </row>
    <row r="7" spans="1:11" ht="79.5" customHeight="1" x14ac:dyDescent="0.2">
      <c r="A7" s="48"/>
      <c r="B7" s="46"/>
      <c r="C7" s="50"/>
      <c r="D7" s="46"/>
      <c r="E7" s="50"/>
      <c r="F7" s="46"/>
      <c r="G7" s="50"/>
      <c r="H7" s="46"/>
      <c r="I7" s="50"/>
      <c r="J7" s="46"/>
      <c r="K7" s="46"/>
    </row>
    <row r="8" spans="1:11" x14ac:dyDescent="0.2">
      <c r="A8" s="13" t="s">
        <v>158</v>
      </c>
      <c r="B8" s="13" t="s">
        <v>157</v>
      </c>
      <c r="C8" s="13" t="s">
        <v>178</v>
      </c>
      <c r="D8" s="13" t="s">
        <v>179</v>
      </c>
      <c r="E8" s="13" t="s">
        <v>180</v>
      </c>
      <c r="F8" s="13" t="s">
        <v>181</v>
      </c>
      <c r="G8" s="13" t="s">
        <v>182</v>
      </c>
      <c r="H8" s="13" t="s">
        <v>183</v>
      </c>
      <c r="I8" s="13" t="s">
        <v>184</v>
      </c>
      <c r="J8" s="13" t="s">
        <v>185</v>
      </c>
      <c r="K8" s="13" t="s">
        <v>213</v>
      </c>
    </row>
    <row r="9" spans="1:11" x14ac:dyDescent="0.2">
      <c r="A9" s="8" t="s">
        <v>168</v>
      </c>
      <c r="B9" s="9">
        <f t="shared" ref="B9:J9" si="0">B10+B16+B23</f>
        <v>3758602.2</v>
      </c>
      <c r="C9" s="9">
        <f t="shared" si="0"/>
        <v>52957.8</v>
      </c>
      <c r="D9" s="9">
        <f t="shared" si="0"/>
        <v>3811560</v>
      </c>
      <c r="E9" s="9">
        <f t="shared" si="0"/>
        <v>81114.5</v>
      </c>
      <c r="F9" s="9">
        <f t="shared" si="0"/>
        <v>3892674.5</v>
      </c>
      <c r="G9" s="9">
        <f t="shared" si="0"/>
        <v>498291.8</v>
      </c>
      <c r="H9" s="9">
        <f t="shared" si="0"/>
        <v>4390966.3</v>
      </c>
      <c r="I9" s="9">
        <f t="shared" si="0"/>
        <v>56839.3</v>
      </c>
      <c r="J9" s="9">
        <f t="shared" si="0"/>
        <v>4447805.5999999996</v>
      </c>
      <c r="K9" s="9">
        <f t="shared" ref="K9" si="1">K10+K16+K23</f>
        <v>4519934.4000000004</v>
      </c>
    </row>
    <row r="10" spans="1:11" x14ac:dyDescent="0.2">
      <c r="A10" s="2" t="s">
        <v>186</v>
      </c>
      <c r="B10" s="9">
        <f t="shared" ref="B10:J10" si="2">B11+B12+B13+B14+B15</f>
        <v>901503.3</v>
      </c>
      <c r="C10" s="9">
        <f t="shared" si="2"/>
        <v>8.1999999999999993</v>
      </c>
      <c r="D10" s="9">
        <f t="shared" si="2"/>
        <v>901511.5</v>
      </c>
      <c r="E10" s="9">
        <f t="shared" si="2"/>
        <v>0</v>
      </c>
      <c r="F10" s="9">
        <f t="shared" si="2"/>
        <v>901511.5</v>
      </c>
      <c r="G10" s="9">
        <f t="shared" si="2"/>
        <v>8420</v>
      </c>
      <c r="H10" s="9">
        <f t="shared" si="2"/>
        <v>909931.5</v>
      </c>
      <c r="I10" s="9">
        <f t="shared" si="2"/>
        <v>13849.5</v>
      </c>
      <c r="J10" s="9">
        <f t="shared" si="2"/>
        <v>923781</v>
      </c>
      <c r="K10" s="9">
        <f t="shared" ref="K10" si="3">K11+K12+K13+K14+K15</f>
        <v>923781</v>
      </c>
    </row>
    <row r="11" spans="1:11" ht="14.25" customHeight="1" x14ac:dyDescent="0.2">
      <c r="A11" s="3" t="s">
        <v>170</v>
      </c>
      <c r="B11" s="10">
        <v>704535.5</v>
      </c>
      <c r="C11" s="11">
        <f t="shared" ref="C11:C15" si="4">D11-B11</f>
        <v>0</v>
      </c>
      <c r="D11" s="10">
        <v>704535.5</v>
      </c>
      <c r="E11" s="11">
        <f t="shared" ref="E11:E15" si="5">F11-D11</f>
        <v>0</v>
      </c>
      <c r="F11" s="11">
        <v>704535.5</v>
      </c>
      <c r="G11" s="11">
        <f t="shared" ref="G11:G15" si="6">H11-F11</f>
        <v>0</v>
      </c>
      <c r="H11" s="11">
        <v>704535.5</v>
      </c>
      <c r="I11" s="11">
        <f t="shared" ref="I11:I15" si="7">J11-H11</f>
        <v>-3500.6</v>
      </c>
      <c r="J11" s="11">
        <v>701034.9</v>
      </c>
      <c r="K11" s="11">
        <v>701034.9</v>
      </c>
    </row>
    <row r="12" spans="1:11" x14ac:dyDescent="0.2">
      <c r="A12" s="3" t="s">
        <v>171</v>
      </c>
      <c r="B12" s="7">
        <v>14148</v>
      </c>
      <c r="C12" s="11">
        <f t="shared" si="4"/>
        <v>0</v>
      </c>
      <c r="D12" s="7">
        <v>14148</v>
      </c>
      <c r="E12" s="11">
        <f t="shared" si="5"/>
        <v>0</v>
      </c>
      <c r="F12" s="11">
        <v>14148</v>
      </c>
      <c r="G12" s="11">
        <f t="shared" si="6"/>
        <v>0</v>
      </c>
      <c r="H12" s="11">
        <v>14148</v>
      </c>
      <c r="I12" s="11">
        <f t="shared" si="7"/>
        <v>-2300</v>
      </c>
      <c r="J12" s="11">
        <v>11848</v>
      </c>
      <c r="K12" s="11">
        <v>11848</v>
      </c>
    </row>
    <row r="13" spans="1:11" x14ac:dyDescent="0.2">
      <c r="A13" s="3" t="s">
        <v>202</v>
      </c>
      <c r="B13" s="11">
        <v>137357</v>
      </c>
      <c r="C13" s="11">
        <f t="shared" si="4"/>
        <v>0</v>
      </c>
      <c r="D13" s="11">
        <v>137357</v>
      </c>
      <c r="E13" s="11">
        <f t="shared" si="5"/>
        <v>0</v>
      </c>
      <c r="F13" s="11">
        <v>137357</v>
      </c>
      <c r="G13" s="11">
        <f t="shared" si="6"/>
        <v>900</v>
      </c>
      <c r="H13" s="11">
        <v>138257</v>
      </c>
      <c r="I13" s="11">
        <f t="shared" si="7"/>
        <v>9004.9</v>
      </c>
      <c r="J13" s="11">
        <v>147261.9</v>
      </c>
      <c r="K13" s="11">
        <v>147261.9</v>
      </c>
    </row>
    <row r="14" spans="1:11" ht="15" customHeight="1" x14ac:dyDescent="0.2">
      <c r="A14" s="3" t="s">
        <v>203</v>
      </c>
      <c r="B14" s="11">
        <v>36435</v>
      </c>
      <c r="C14" s="11">
        <f t="shared" si="4"/>
        <v>0</v>
      </c>
      <c r="D14" s="11">
        <v>36435</v>
      </c>
      <c r="E14" s="11">
        <f t="shared" si="5"/>
        <v>0</v>
      </c>
      <c r="F14" s="11">
        <v>36435</v>
      </c>
      <c r="G14" s="11">
        <f t="shared" si="6"/>
        <v>7520</v>
      </c>
      <c r="H14" s="11">
        <v>43955</v>
      </c>
      <c r="I14" s="11">
        <f t="shared" si="7"/>
        <v>10845</v>
      </c>
      <c r="J14" s="11">
        <v>54800</v>
      </c>
      <c r="K14" s="11">
        <v>54800</v>
      </c>
    </row>
    <row r="15" spans="1:11" x14ac:dyDescent="0.2">
      <c r="A15" s="3" t="s">
        <v>204</v>
      </c>
      <c r="B15" s="11">
        <v>9027.7999999999993</v>
      </c>
      <c r="C15" s="11">
        <f t="shared" si="4"/>
        <v>8.1999999999999993</v>
      </c>
      <c r="D15" s="11">
        <v>9036</v>
      </c>
      <c r="E15" s="11">
        <f t="shared" si="5"/>
        <v>0</v>
      </c>
      <c r="F15" s="11">
        <v>9036</v>
      </c>
      <c r="G15" s="11">
        <f t="shared" si="6"/>
        <v>0</v>
      </c>
      <c r="H15" s="11">
        <v>9036</v>
      </c>
      <c r="I15" s="11">
        <f t="shared" si="7"/>
        <v>-199.8</v>
      </c>
      <c r="J15" s="11">
        <v>8836.2000000000007</v>
      </c>
      <c r="K15" s="11">
        <v>8836.2000000000007</v>
      </c>
    </row>
    <row r="16" spans="1:11" x14ac:dyDescent="0.2">
      <c r="A16" s="2" t="s">
        <v>187</v>
      </c>
      <c r="B16" s="9">
        <f t="shared" ref="B16:J16" si="8">B17+B18+B19+B20+B21+B22</f>
        <v>320347.8</v>
      </c>
      <c r="C16" s="9">
        <f t="shared" si="8"/>
        <v>13453.5</v>
      </c>
      <c r="D16" s="9">
        <f t="shared" si="8"/>
        <v>333801.3</v>
      </c>
      <c r="E16" s="9">
        <f t="shared" si="8"/>
        <v>0</v>
      </c>
      <c r="F16" s="9">
        <f t="shared" si="8"/>
        <v>333801.3</v>
      </c>
      <c r="G16" s="9">
        <f t="shared" si="8"/>
        <v>11653.2</v>
      </c>
      <c r="H16" s="9">
        <f t="shared" si="8"/>
        <v>345454.5</v>
      </c>
      <c r="I16" s="9">
        <f t="shared" si="8"/>
        <v>2133.1999999999998</v>
      </c>
      <c r="J16" s="9">
        <f t="shared" si="8"/>
        <v>347587.7</v>
      </c>
      <c r="K16" s="9">
        <f t="shared" ref="K16" si="9">K17+K18+K19+K20+K21+K22</f>
        <v>347587.7</v>
      </c>
    </row>
    <row r="17" spans="1:11" x14ac:dyDescent="0.2">
      <c r="A17" s="3" t="s">
        <v>172</v>
      </c>
      <c r="B17" s="11">
        <v>252108</v>
      </c>
      <c r="C17" s="11">
        <f>D17-B17</f>
        <v>0</v>
      </c>
      <c r="D17" s="11">
        <v>252108</v>
      </c>
      <c r="E17" s="11">
        <f>F17-D17</f>
        <v>0</v>
      </c>
      <c r="F17" s="11">
        <v>252108</v>
      </c>
      <c r="G17" s="11">
        <f>H17-F17</f>
        <v>-1907.4</v>
      </c>
      <c r="H17" s="11">
        <v>250200.6</v>
      </c>
      <c r="I17" s="11">
        <f>J17-H17</f>
        <v>-2138</v>
      </c>
      <c r="J17" s="11">
        <v>248062.6</v>
      </c>
      <c r="K17" s="11">
        <v>248062.6</v>
      </c>
    </row>
    <row r="18" spans="1:11" ht="25.5" x14ac:dyDescent="0.2">
      <c r="A18" s="3" t="s">
        <v>173</v>
      </c>
      <c r="B18" s="10">
        <v>6800</v>
      </c>
      <c r="C18" s="11">
        <f t="shared" ref="C18:C22" si="10">D18-B18</f>
        <v>0</v>
      </c>
      <c r="D18" s="11">
        <v>6800</v>
      </c>
      <c r="E18" s="11">
        <f t="shared" ref="E18:E22" si="11">F18-D18</f>
        <v>0</v>
      </c>
      <c r="F18" s="11">
        <v>6800</v>
      </c>
      <c r="G18" s="11">
        <f t="shared" ref="G18:G22" si="12">H18-F18</f>
        <v>5200</v>
      </c>
      <c r="H18" s="11">
        <v>12000</v>
      </c>
      <c r="I18" s="11">
        <f t="shared" ref="I18:I22" si="13">J18-H18</f>
        <v>800</v>
      </c>
      <c r="J18" s="11">
        <v>12800</v>
      </c>
      <c r="K18" s="11">
        <v>12800</v>
      </c>
    </row>
    <row r="19" spans="1:11" ht="27" customHeight="1" x14ac:dyDescent="0.2">
      <c r="A19" s="3" t="s">
        <v>174</v>
      </c>
      <c r="B19" s="10">
        <v>202</v>
      </c>
      <c r="C19" s="11">
        <f t="shared" si="10"/>
        <v>1104.5</v>
      </c>
      <c r="D19" s="11">
        <v>1306.5</v>
      </c>
      <c r="E19" s="11">
        <f t="shared" si="11"/>
        <v>0</v>
      </c>
      <c r="F19" s="11">
        <v>1306.5</v>
      </c>
      <c r="G19" s="11">
        <f t="shared" si="12"/>
        <v>5008</v>
      </c>
      <c r="H19" s="11">
        <v>6314.5</v>
      </c>
      <c r="I19" s="11">
        <f t="shared" si="13"/>
        <v>742.3</v>
      </c>
      <c r="J19" s="11">
        <v>7056.8</v>
      </c>
      <c r="K19" s="11">
        <v>7056.8</v>
      </c>
    </row>
    <row r="20" spans="1:11" ht="25.5" x14ac:dyDescent="0.2">
      <c r="A20" s="3" t="s">
        <v>175</v>
      </c>
      <c r="B20" s="11">
        <v>53794</v>
      </c>
      <c r="C20" s="11">
        <f t="shared" si="10"/>
        <v>12169</v>
      </c>
      <c r="D20" s="11">
        <v>65963</v>
      </c>
      <c r="E20" s="11">
        <f t="shared" si="11"/>
        <v>0</v>
      </c>
      <c r="F20" s="11">
        <v>65963</v>
      </c>
      <c r="G20" s="11">
        <f t="shared" si="12"/>
        <v>1432.4</v>
      </c>
      <c r="H20" s="11">
        <v>67395.399999999994</v>
      </c>
      <c r="I20" s="11">
        <f t="shared" si="13"/>
        <v>-371.8</v>
      </c>
      <c r="J20" s="11">
        <v>67023.600000000006</v>
      </c>
      <c r="K20" s="11">
        <v>67023.600000000006</v>
      </c>
    </row>
    <row r="21" spans="1:11" x14ac:dyDescent="0.2">
      <c r="A21" s="3" t="s">
        <v>176</v>
      </c>
      <c r="B21" s="11">
        <v>7443.8</v>
      </c>
      <c r="C21" s="11">
        <f t="shared" si="10"/>
        <v>180</v>
      </c>
      <c r="D21" s="11">
        <v>7623.8</v>
      </c>
      <c r="E21" s="11">
        <f t="shared" si="11"/>
        <v>0</v>
      </c>
      <c r="F21" s="11">
        <v>7623.8</v>
      </c>
      <c r="G21" s="11">
        <f t="shared" si="12"/>
        <v>1893.6</v>
      </c>
      <c r="H21" s="11">
        <v>9517.4</v>
      </c>
      <c r="I21" s="11">
        <f t="shared" si="13"/>
        <v>3100.7</v>
      </c>
      <c r="J21" s="11">
        <v>12618.1</v>
      </c>
      <c r="K21" s="11">
        <v>12618.1</v>
      </c>
    </row>
    <row r="22" spans="1:11" ht="16.5" customHeight="1" x14ac:dyDescent="0.2">
      <c r="A22" s="3" t="s">
        <v>177</v>
      </c>
      <c r="B22" s="11">
        <v>0</v>
      </c>
      <c r="C22" s="11">
        <f t="shared" si="10"/>
        <v>0</v>
      </c>
      <c r="D22" s="11">
        <v>0</v>
      </c>
      <c r="E22" s="11">
        <f t="shared" si="11"/>
        <v>0</v>
      </c>
      <c r="F22" s="11">
        <v>0</v>
      </c>
      <c r="G22" s="11">
        <f t="shared" si="12"/>
        <v>26.6</v>
      </c>
      <c r="H22" s="11">
        <v>26.6</v>
      </c>
      <c r="I22" s="11">
        <f t="shared" si="13"/>
        <v>0</v>
      </c>
      <c r="J22" s="11">
        <v>26.6</v>
      </c>
      <c r="K22" s="11">
        <v>26.6</v>
      </c>
    </row>
    <row r="23" spans="1:11" ht="14.25" customHeight="1" x14ac:dyDescent="0.2">
      <c r="A23" s="4" t="s">
        <v>188</v>
      </c>
      <c r="B23" s="9">
        <f t="shared" ref="B23:J23" si="14">B24+B32+B30+B31</f>
        <v>2536751.1</v>
      </c>
      <c r="C23" s="9">
        <f t="shared" si="14"/>
        <v>39496.1</v>
      </c>
      <c r="D23" s="9">
        <f t="shared" si="14"/>
        <v>2576247.2000000002</v>
      </c>
      <c r="E23" s="9">
        <f t="shared" si="14"/>
        <v>81114.5</v>
      </c>
      <c r="F23" s="9">
        <f t="shared" si="14"/>
        <v>2657361.7000000002</v>
      </c>
      <c r="G23" s="9">
        <f t="shared" si="14"/>
        <v>478218.6</v>
      </c>
      <c r="H23" s="9">
        <f t="shared" si="14"/>
        <v>3135580.3</v>
      </c>
      <c r="I23" s="9">
        <f t="shared" si="14"/>
        <v>40856.6</v>
      </c>
      <c r="J23" s="9">
        <f t="shared" si="14"/>
        <v>3176436.9</v>
      </c>
      <c r="K23" s="9">
        <f t="shared" ref="K23" si="15">K24+K32+K30+K31</f>
        <v>3248565.7</v>
      </c>
    </row>
    <row r="24" spans="1:11" ht="39.75" customHeight="1" x14ac:dyDescent="0.2">
      <c r="A24" s="5" t="s">
        <v>189</v>
      </c>
      <c r="B24" s="11">
        <f>B26+B27+B28+B29</f>
        <v>2536751.1</v>
      </c>
      <c r="C24" s="11">
        <f t="shared" ref="C24:J24" si="16">C26+C27+C28+C29</f>
        <v>21687</v>
      </c>
      <c r="D24" s="11">
        <f t="shared" si="16"/>
        <v>2558438.1</v>
      </c>
      <c r="E24" s="11">
        <f t="shared" si="16"/>
        <v>77245</v>
      </c>
      <c r="F24" s="11">
        <f t="shared" si="16"/>
        <v>2635683.1</v>
      </c>
      <c r="G24" s="11">
        <f t="shared" si="16"/>
        <v>478959.4</v>
      </c>
      <c r="H24" s="11">
        <f t="shared" si="16"/>
        <v>3114642.5</v>
      </c>
      <c r="I24" s="11">
        <f t="shared" si="16"/>
        <v>40917.9</v>
      </c>
      <c r="J24" s="11">
        <f t="shared" si="16"/>
        <v>3155560.4</v>
      </c>
      <c r="K24" s="11">
        <f t="shared" ref="K24" si="17">K26+K27+K28+K29</f>
        <v>3227689.2</v>
      </c>
    </row>
    <row r="25" spans="1:11" x14ac:dyDescent="0.2">
      <c r="A25" s="6" t="s">
        <v>190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">
      <c r="A26" s="6" t="s">
        <v>191</v>
      </c>
      <c r="B26" s="11">
        <v>441274.6</v>
      </c>
      <c r="C26" s="11">
        <f>D26-B26</f>
        <v>0</v>
      </c>
      <c r="D26" s="11">
        <v>441274.6</v>
      </c>
      <c r="E26" s="11">
        <f>F26-D26</f>
        <v>0</v>
      </c>
      <c r="F26" s="11">
        <v>441274.6</v>
      </c>
      <c r="G26" s="11">
        <f>H26-F26</f>
        <v>40498.9</v>
      </c>
      <c r="H26" s="11">
        <v>481773.5</v>
      </c>
      <c r="I26" s="11">
        <f>J26-H26</f>
        <v>14638.2</v>
      </c>
      <c r="J26" s="11">
        <v>496411.7</v>
      </c>
      <c r="K26" s="11">
        <v>496411.7</v>
      </c>
    </row>
    <row r="27" spans="1:11" x14ac:dyDescent="0.2">
      <c r="A27" s="6" t="s">
        <v>192</v>
      </c>
      <c r="B27" s="11">
        <v>393822.5</v>
      </c>
      <c r="C27" s="11">
        <f t="shared" ref="C27:C32" si="18">D27-B27</f>
        <v>22675.599999999999</v>
      </c>
      <c r="D27" s="11">
        <v>416498.1</v>
      </c>
      <c r="E27" s="11">
        <f t="shared" ref="E27:E32" si="19">F27-D27</f>
        <v>71847.600000000006</v>
      </c>
      <c r="F27" s="11">
        <v>488345.7</v>
      </c>
      <c r="G27" s="11">
        <f t="shared" ref="G27:G32" si="20">H27-F27</f>
        <v>400797.1</v>
      </c>
      <c r="H27" s="11">
        <v>889142.8</v>
      </c>
      <c r="I27" s="11">
        <f t="shared" ref="I27:I32" si="21">J27-H27</f>
        <v>158528.20000000001</v>
      </c>
      <c r="J27" s="11">
        <v>1047671</v>
      </c>
      <c r="K27" s="11">
        <v>1042013.6</v>
      </c>
    </row>
    <row r="28" spans="1:11" x14ac:dyDescent="0.2">
      <c r="A28" s="6" t="s">
        <v>193</v>
      </c>
      <c r="B28" s="11">
        <v>1699098.2</v>
      </c>
      <c r="C28" s="11">
        <f t="shared" si="18"/>
        <v>-3792.3</v>
      </c>
      <c r="D28" s="11">
        <v>1695305.9</v>
      </c>
      <c r="E28" s="11">
        <f t="shared" si="19"/>
        <v>1992.7</v>
      </c>
      <c r="F28" s="11">
        <v>1697298.6</v>
      </c>
      <c r="G28" s="11">
        <f t="shared" si="20"/>
        <v>37360.1</v>
      </c>
      <c r="H28" s="11">
        <v>1734658.7</v>
      </c>
      <c r="I28" s="11">
        <f t="shared" si="21"/>
        <v>-132114.6</v>
      </c>
      <c r="J28" s="11">
        <v>1602544.1</v>
      </c>
      <c r="K28" s="11">
        <v>1626589.3</v>
      </c>
    </row>
    <row r="29" spans="1:11" x14ac:dyDescent="0.2">
      <c r="A29" s="6" t="s">
        <v>194</v>
      </c>
      <c r="B29" s="11">
        <v>2555.8000000000002</v>
      </c>
      <c r="C29" s="11">
        <f t="shared" si="18"/>
        <v>2803.7</v>
      </c>
      <c r="D29" s="11">
        <v>5359.5</v>
      </c>
      <c r="E29" s="11">
        <f t="shared" si="19"/>
        <v>3404.7</v>
      </c>
      <c r="F29" s="11">
        <v>8764.2000000000007</v>
      </c>
      <c r="G29" s="11">
        <f t="shared" si="20"/>
        <v>303.3</v>
      </c>
      <c r="H29" s="11">
        <v>9067.5</v>
      </c>
      <c r="I29" s="11">
        <f t="shared" si="21"/>
        <v>-133.9</v>
      </c>
      <c r="J29" s="11">
        <v>8933.6</v>
      </c>
      <c r="K29" s="11">
        <v>62674.6</v>
      </c>
    </row>
    <row r="30" spans="1:11" x14ac:dyDescent="0.2">
      <c r="A30" s="5" t="s">
        <v>197</v>
      </c>
      <c r="B30" s="11">
        <v>0</v>
      </c>
      <c r="C30" s="11">
        <f t="shared" si="18"/>
        <v>17809.099999999999</v>
      </c>
      <c r="D30" s="11">
        <v>17809.099999999999</v>
      </c>
      <c r="E30" s="11">
        <f t="shared" si="19"/>
        <v>3869.5</v>
      </c>
      <c r="F30" s="11">
        <v>21678.6</v>
      </c>
      <c r="G30" s="11">
        <f t="shared" si="20"/>
        <v>0</v>
      </c>
      <c r="H30" s="11">
        <v>21678.6</v>
      </c>
      <c r="I30" s="11">
        <f t="shared" si="21"/>
        <v>0</v>
      </c>
      <c r="J30" s="11">
        <v>21678.6</v>
      </c>
      <c r="K30" s="11">
        <v>21678.6</v>
      </c>
    </row>
    <row r="31" spans="1:11" ht="89.25" x14ac:dyDescent="0.2">
      <c r="A31" s="5" t="s">
        <v>198</v>
      </c>
      <c r="B31" s="11">
        <v>0</v>
      </c>
      <c r="C31" s="11">
        <f t="shared" si="18"/>
        <v>631.5</v>
      </c>
      <c r="D31" s="11">
        <v>631.5</v>
      </c>
      <c r="E31" s="11">
        <f t="shared" si="19"/>
        <v>0</v>
      </c>
      <c r="F31" s="11">
        <v>631.5</v>
      </c>
      <c r="G31" s="11">
        <f t="shared" si="20"/>
        <v>-631.5</v>
      </c>
      <c r="H31" s="11">
        <v>0</v>
      </c>
      <c r="I31" s="11">
        <f t="shared" si="21"/>
        <v>0</v>
      </c>
      <c r="J31" s="11">
        <v>0</v>
      </c>
      <c r="K31" s="11">
        <v>0</v>
      </c>
    </row>
    <row r="32" spans="1:11" ht="38.25" x14ac:dyDescent="0.2">
      <c r="A32" s="5" t="s">
        <v>199</v>
      </c>
      <c r="B32" s="11">
        <v>0</v>
      </c>
      <c r="C32" s="11">
        <f t="shared" si="18"/>
        <v>-631.5</v>
      </c>
      <c r="D32" s="11">
        <v>-631.5</v>
      </c>
      <c r="E32" s="11">
        <f t="shared" si="19"/>
        <v>0</v>
      </c>
      <c r="F32" s="11">
        <v>-631.5</v>
      </c>
      <c r="G32" s="11">
        <f t="shared" si="20"/>
        <v>-109.3</v>
      </c>
      <c r="H32" s="11">
        <v>-740.8</v>
      </c>
      <c r="I32" s="11">
        <f t="shared" si="21"/>
        <v>-61.3</v>
      </c>
      <c r="J32" s="11">
        <v>-802.1</v>
      </c>
      <c r="K32" s="11">
        <v>-802.1</v>
      </c>
    </row>
    <row r="34" spans="5:5" x14ac:dyDescent="0.2">
      <c r="E34" s="17"/>
    </row>
  </sheetData>
  <mergeCells count="13">
    <mergeCell ref="I1:K1"/>
    <mergeCell ref="A3:K3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</mergeCells>
  <pageMargins left="0.59055118110236227" right="0.11811023622047245" top="0.35433070866141736" bottom="0.35433070866141736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4" sqref="N4"/>
    </sheetView>
  </sheetViews>
  <sheetFormatPr defaultColWidth="8.85546875" defaultRowHeight="12.75" x14ac:dyDescent="0.2"/>
  <cols>
    <col min="1" max="1" width="27.42578125" style="18" customWidth="1"/>
    <col min="2" max="2" width="7.5703125" style="18" customWidth="1"/>
    <col min="3" max="4" width="16" style="18" customWidth="1"/>
    <col min="5" max="6" width="16.7109375" style="18" customWidth="1"/>
    <col min="7" max="11" width="16" style="18" customWidth="1"/>
    <col min="12" max="12" width="17" style="18" customWidth="1"/>
    <col min="13" max="16384" width="8.85546875" style="18"/>
  </cols>
  <sheetData>
    <row r="1" spans="1:12" ht="24.6" customHeight="1" x14ac:dyDescent="0.2">
      <c r="A1" s="43" t="s">
        <v>205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x14ac:dyDescent="0.2">
      <c r="L2" s="16" t="s">
        <v>196</v>
      </c>
    </row>
    <row r="3" spans="1:12" ht="13.15" customHeight="1" x14ac:dyDescent="0.2">
      <c r="A3" s="49" t="s">
        <v>161</v>
      </c>
      <c r="B3" s="49" t="s">
        <v>169</v>
      </c>
      <c r="C3" s="49" t="s">
        <v>214</v>
      </c>
      <c r="D3" s="49" t="s">
        <v>200</v>
      </c>
      <c r="E3" s="45" t="s">
        <v>217</v>
      </c>
      <c r="F3" s="49" t="s">
        <v>200</v>
      </c>
      <c r="G3" s="45" t="s">
        <v>218</v>
      </c>
      <c r="H3" s="49" t="s">
        <v>200</v>
      </c>
      <c r="I3" s="45" t="s">
        <v>219</v>
      </c>
      <c r="J3" s="49" t="s">
        <v>200</v>
      </c>
      <c r="K3" s="45" t="s">
        <v>220</v>
      </c>
      <c r="L3" s="45" t="s">
        <v>212</v>
      </c>
    </row>
    <row r="4" spans="1:12" ht="70.900000000000006" customHeight="1" x14ac:dyDescent="0.2">
      <c r="A4" s="50"/>
      <c r="B4" s="50"/>
      <c r="C4" s="51"/>
      <c r="D4" s="50"/>
      <c r="E4" s="46"/>
      <c r="F4" s="50"/>
      <c r="G4" s="46"/>
      <c r="H4" s="50"/>
      <c r="I4" s="46"/>
      <c r="J4" s="50"/>
      <c r="K4" s="46"/>
      <c r="L4" s="46"/>
    </row>
    <row r="5" spans="1:12" ht="13.15" customHeight="1" x14ac:dyDescent="0.2">
      <c r="A5" s="19" t="s">
        <v>158</v>
      </c>
      <c r="B5" s="19" t="s">
        <v>157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40">
        <v>12</v>
      </c>
    </row>
    <row r="6" spans="1:12" ht="18" customHeight="1" x14ac:dyDescent="0.2">
      <c r="A6" s="21" t="s">
        <v>167</v>
      </c>
      <c r="B6" s="14"/>
      <c r="C6" s="22">
        <f>C7+C18+C22+C29+C39+C44+C48+C57+C61+C69+C75+C80+C84+C86</f>
        <v>3880787.3</v>
      </c>
      <c r="D6" s="22">
        <f>E6-C6</f>
        <v>158239.20000000001</v>
      </c>
      <c r="E6" s="22">
        <f>E7+E18+E22+E29+E39+E44+E48+E57+E61+E69+E75+E80+E84+E86</f>
        <v>4039026.5</v>
      </c>
      <c r="F6" s="22">
        <f>G6-E6</f>
        <v>80667.7</v>
      </c>
      <c r="G6" s="22">
        <f>G7+G18+G22+G29+G39+G44+G48+G57+G61+G69+G75+G80+G84+G86</f>
        <v>4119694.2</v>
      </c>
      <c r="H6" s="22">
        <f>I6-G6</f>
        <v>498291.8</v>
      </c>
      <c r="I6" s="22">
        <f>I7+I18+I22+I29+I39+I44+I48+I57+I61+I69+I75+I80+I84+I86</f>
        <v>4617986</v>
      </c>
      <c r="J6" s="22">
        <f>J7+J18+J22+J29+J39+J44+J48+J57+J61+J69+J75+J80+J84+J86</f>
        <v>56669.3</v>
      </c>
      <c r="K6" s="22">
        <f>K7+K18+K22+K29+K39+K44+K48+K57+K61+K69+K75+K80+K84+K86</f>
        <v>4674655.3</v>
      </c>
      <c r="L6" s="22">
        <f>L7+L18+L22+L29+L39+L44+L48+L57+L61+L69+L75+L80+L84+L86</f>
        <v>4746784</v>
      </c>
    </row>
    <row r="7" spans="1:12" s="26" customFormat="1" x14ac:dyDescent="0.2">
      <c r="A7" s="23" t="s">
        <v>1</v>
      </c>
      <c r="B7" s="24" t="s">
        <v>57</v>
      </c>
      <c r="C7" s="25">
        <f>C9+C10+C11+C12+C13+C14+C15+C16+C17</f>
        <v>390456.9</v>
      </c>
      <c r="D7" s="25">
        <f t="shared" ref="D7:D70" si="0">E7-C7</f>
        <v>12328.5</v>
      </c>
      <c r="E7" s="25">
        <f t="shared" ref="E7:I7" si="1">E9+E10+E11+E12+E13+E14+E15+E16+E17</f>
        <v>402785.4</v>
      </c>
      <c r="F7" s="25">
        <f t="shared" ref="F7:F70" si="2">G7-E7</f>
        <v>-984.7</v>
      </c>
      <c r="G7" s="25">
        <f t="shared" si="1"/>
        <v>401800.7</v>
      </c>
      <c r="H7" s="25">
        <f t="shared" ref="H7:H70" si="3">I7-G7</f>
        <v>5114.3999999999996</v>
      </c>
      <c r="I7" s="25">
        <f t="shared" si="1"/>
        <v>406915.1</v>
      </c>
      <c r="J7" s="25">
        <f>K7-I7</f>
        <v>-7875</v>
      </c>
      <c r="K7" s="25">
        <f>K9+K10+K11+K12+K13+K14+K15+K16+K17</f>
        <v>399040.1</v>
      </c>
      <c r="L7" s="25">
        <f>L9+L10+L11+L12+L13+L14+L15+L16+L17</f>
        <v>399040.1</v>
      </c>
    </row>
    <row r="8" spans="1:12" ht="80.25" hidden="1" customHeight="1" x14ac:dyDescent="0.2">
      <c r="A8" s="27" t="s">
        <v>56</v>
      </c>
      <c r="B8" s="28" t="s">
        <v>120</v>
      </c>
      <c r="C8" s="29"/>
      <c r="D8" s="29">
        <f t="shared" si="0"/>
        <v>0</v>
      </c>
      <c r="E8" s="29"/>
      <c r="F8" s="29">
        <f t="shared" si="2"/>
        <v>0</v>
      </c>
      <c r="G8" s="29"/>
      <c r="H8" s="29">
        <f t="shared" si="3"/>
        <v>0</v>
      </c>
      <c r="I8" s="29"/>
      <c r="J8" s="25">
        <f t="shared" ref="J8:J71" si="4">K8-I8</f>
        <v>0</v>
      </c>
      <c r="K8" s="29"/>
    </row>
    <row r="9" spans="1:12" ht="54.6" customHeight="1" x14ac:dyDescent="0.2">
      <c r="A9" s="27" t="s">
        <v>2</v>
      </c>
      <c r="B9" s="28" t="s">
        <v>58</v>
      </c>
      <c r="C9" s="29">
        <v>4906.6000000000004</v>
      </c>
      <c r="D9" s="29">
        <f t="shared" si="0"/>
        <v>0</v>
      </c>
      <c r="E9" s="29">
        <v>4906.6000000000004</v>
      </c>
      <c r="F9" s="29">
        <f t="shared" si="2"/>
        <v>0</v>
      </c>
      <c r="G9" s="29">
        <v>4906.6000000000004</v>
      </c>
      <c r="H9" s="29">
        <f t="shared" si="3"/>
        <v>223</v>
      </c>
      <c r="I9" s="29">
        <v>5129.6000000000004</v>
      </c>
      <c r="J9" s="29">
        <f t="shared" si="4"/>
        <v>0</v>
      </c>
      <c r="K9" s="29">
        <v>5129.6000000000004</v>
      </c>
      <c r="L9" s="36">
        <v>5129.6000000000004</v>
      </c>
    </row>
    <row r="10" spans="1:12" ht="84.75" customHeight="1" x14ac:dyDescent="0.2">
      <c r="A10" s="27" t="s">
        <v>3</v>
      </c>
      <c r="B10" s="28" t="s">
        <v>59</v>
      </c>
      <c r="C10" s="29">
        <v>17801.5</v>
      </c>
      <c r="D10" s="29">
        <f t="shared" si="0"/>
        <v>0</v>
      </c>
      <c r="E10" s="29">
        <v>17801.5</v>
      </c>
      <c r="F10" s="29">
        <f t="shared" si="2"/>
        <v>0</v>
      </c>
      <c r="G10" s="29">
        <v>17801.5</v>
      </c>
      <c r="H10" s="29">
        <f t="shared" si="3"/>
        <v>382.3</v>
      </c>
      <c r="I10" s="29">
        <v>18183.8</v>
      </c>
      <c r="J10" s="29">
        <f t="shared" si="4"/>
        <v>0</v>
      </c>
      <c r="K10" s="29">
        <v>18183.8</v>
      </c>
      <c r="L10" s="36">
        <v>18183.8</v>
      </c>
    </row>
    <row r="11" spans="1:12" ht="108" customHeight="1" x14ac:dyDescent="0.2">
      <c r="A11" s="27" t="s">
        <v>4</v>
      </c>
      <c r="B11" s="28" t="s">
        <v>60</v>
      </c>
      <c r="C11" s="29">
        <v>162081.20000000001</v>
      </c>
      <c r="D11" s="29">
        <f t="shared" si="0"/>
        <v>-3882.2</v>
      </c>
      <c r="E11" s="29">
        <v>158199</v>
      </c>
      <c r="F11" s="29">
        <f t="shared" si="2"/>
        <v>0</v>
      </c>
      <c r="G11" s="29">
        <v>158199</v>
      </c>
      <c r="H11" s="29">
        <f t="shared" si="3"/>
        <v>4875.5</v>
      </c>
      <c r="I11" s="29">
        <v>163074.5</v>
      </c>
      <c r="J11" s="29">
        <f t="shared" si="4"/>
        <v>250</v>
      </c>
      <c r="K11" s="29">
        <v>163324.5</v>
      </c>
      <c r="L11" s="36">
        <v>163324.5</v>
      </c>
    </row>
    <row r="12" spans="1:12" ht="15" customHeight="1" x14ac:dyDescent="0.2">
      <c r="A12" s="27" t="s">
        <v>5</v>
      </c>
      <c r="B12" s="28" t="s">
        <v>61</v>
      </c>
      <c r="C12" s="29"/>
      <c r="D12" s="29">
        <f t="shared" si="0"/>
        <v>0</v>
      </c>
      <c r="E12" s="29">
        <v>0</v>
      </c>
      <c r="F12" s="29">
        <f t="shared" si="2"/>
        <v>1.2</v>
      </c>
      <c r="G12" s="29">
        <v>1.2</v>
      </c>
      <c r="H12" s="29">
        <f t="shared" si="3"/>
        <v>8.1</v>
      </c>
      <c r="I12" s="29">
        <v>9.3000000000000007</v>
      </c>
      <c r="J12" s="29">
        <f t="shared" si="4"/>
        <v>0</v>
      </c>
      <c r="K12" s="29">
        <v>9.3000000000000007</v>
      </c>
      <c r="L12" s="36">
        <v>9.3000000000000007</v>
      </c>
    </row>
    <row r="13" spans="1:12" ht="81" customHeight="1" x14ac:dyDescent="0.2">
      <c r="A13" s="27" t="s">
        <v>6</v>
      </c>
      <c r="B13" s="28" t="s">
        <v>62</v>
      </c>
      <c r="C13" s="29">
        <v>37282.5</v>
      </c>
      <c r="D13" s="29">
        <f t="shared" si="0"/>
        <v>1194.9000000000001</v>
      </c>
      <c r="E13" s="29">
        <v>38477.4</v>
      </c>
      <c r="F13" s="29">
        <f t="shared" si="2"/>
        <v>0</v>
      </c>
      <c r="G13" s="29">
        <v>38477.4</v>
      </c>
      <c r="H13" s="29">
        <f t="shared" si="3"/>
        <v>2445.6</v>
      </c>
      <c r="I13" s="29">
        <v>40923</v>
      </c>
      <c r="J13" s="29">
        <f t="shared" si="4"/>
        <v>-27.4</v>
      </c>
      <c r="K13" s="29">
        <v>40895.599999999999</v>
      </c>
      <c r="L13" s="36">
        <v>40895.599999999999</v>
      </c>
    </row>
    <row r="14" spans="1:12" ht="28.9" customHeight="1" x14ac:dyDescent="0.2">
      <c r="A14" s="27" t="s">
        <v>7</v>
      </c>
      <c r="B14" s="28" t="s">
        <v>63</v>
      </c>
      <c r="C14" s="29"/>
      <c r="D14" s="29">
        <f t="shared" si="0"/>
        <v>500</v>
      </c>
      <c r="E14" s="29">
        <v>500</v>
      </c>
      <c r="F14" s="29">
        <f t="shared" si="2"/>
        <v>200</v>
      </c>
      <c r="G14" s="29">
        <v>700</v>
      </c>
      <c r="H14" s="29">
        <f t="shared" si="3"/>
        <v>0</v>
      </c>
      <c r="I14" s="29">
        <v>700</v>
      </c>
      <c r="J14" s="29">
        <f t="shared" si="4"/>
        <v>0</v>
      </c>
      <c r="K14" s="29">
        <v>700</v>
      </c>
      <c r="L14" s="36">
        <v>700</v>
      </c>
    </row>
    <row r="15" spans="1:12" x14ac:dyDescent="0.2">
      <c r="A15" s="27" t="s">
        <v>9</v>
      </c>
      <c r="B15" s="28" t="s">
        <v>64</v>
      </c>
      <c r="C15" s="29">
        <v>4000</v>
      </c>
      <c r="D15" s="29">
        <f t="shared" si="0"/>
        <v>-2924.3</v>
      </c>
      <c r="E15" s="29">
        <v>1075.7</v>
      </c>
      <c r="F15" s="29">
        <f t="shared" si="2"/>
        <v>-852.8</v>
      </c>
      <c r="G15" s="29">
        <v>222.9</v>
      </c>
      <c r="H15" s="29">
        <f t="shared" si="3"/>
        <v>-185.4</v>
      </c>
      <c r="I15" s="29">
        <v>37.5</v>
      </c>
      <c r="J15" s="29">
        <f t="shared" si="4"/>
        <v>0</v>
      </c>
      <c r="K15" s="29">
        <v>37.5</v>
      </c>
      <c r="L15" s="36">
        <v>37.5</v>
      </c>
    </row>
    <row r="16" spans="1:12" ht="52.5" customHeight="1" x14ac:dyDescent="0.2">
      <c r="A16" s="27" t="s">
        <v>10</v>
      </c>
      <c r="B16" s="28" t="s">
        <v>65</v>
      </c>
      <c r="C16" s="29"/>
      <c r="D16" s="29">
        <f t="shared" si="0"/>
        <v>0</v>
      </c>
      <c r="E16" s="29"/>
      <c r="F16" s="29">
        <f t="shared" si="2"/>
        <v>0</v>
      </c>
      <c r="G16" s="29"/>
      <c r="H16" s="29">
        <f t="shared" si="3"/>
        <v>0</v>
      </c>
      <c r="I16" s="29"/>
      <c r="J16" s="29">
        <f t="shared" si="4"/>
        <v>0</v>
      </c>
      <c r="K16" s="29"/>
      <c r="L16" s="36"/>
    </row>
    <row r="17" spans="1:12" ht="26.25" customHeight="1" x14ac:dyDescent="0.2">
      <c r="A17" s="27" t="s">
        <v>11</v>
      </c>
      <c r="B17" s="28" t="s">
        <v>123</v>
      </c>
      <c r="C17" s="29">
        <v>164385.1</v>
      </c>
      <c r="D17" s="29">
        <f t="shared" si="0"/>
        <v>17440.099999999999</v>
      </c>
      <c r="E17" s="29">
        <v>181825.2</v>
      </c>
      <c r="F17" s="29">
        <f t="shared" si="2"/>
        <v>-333.1</v>
      </c>
      <c r="G17" s="29">
        <v>181492.1</v>
      </c>
      <c r="H17" s="29">
        <f t="shared" si="3"/>
        <v>-2634.7</v>
      </c>
      <c r="I17" s="29">
        <v>178857.4</v>
      </c>
      <c r="J17" s="29">
        <f t="shared" si="4"/>
        <v>-8097.6</v>
      </c>
      <c r="K17" s="29">
        <v>170759.8</v>
      </c>
      <c r="L17" s="36">
        <v>170759.8</v>
      </c>
    </row>
    <row r="18" spans="1:12" s="26" customFormat="1" ht="15.75" hidden="1" customHeight="1" x14ac:dyDescent="0.2">
      <c r="A18" s="23" t="s">
        <v>12</v>
      </c>
      <c r="B18" s="24" t="s">
        <v>66</v>
      </c>
      <c r="C18" s="25">
        <f>C20</f>
        <v>0</v>
      </c>
      <c r="D18" s="25">
        <f t="shared" si="0"/>
        <v>0</v>
      </c>
      <c r="E18" s="25">
        <f t="shared" ref="E18:I18" si="5">E20</f>
        <v>0</v>
      </c>
      <c r="F18" s="25">
        <f t="shared" si="2"/>
        <v>0</v>
      </c>
      <c r="G18" s="25">
        <f t="shared" si="5"/>
        <v>0</v>
      </c>
      <c r="H18" s="25">
        <f t="shared" si="3"/>
        <v>0</v>
      </c>
      <c r="I18" s="25">
        <f t="shared" si="5"/>
        <v>0</v>
      </c>
      <c r="J18" s="25">
        <f t="shared" si="4"/>
        <v>0</v>
      </c>
      <c r="K18" s="25">
        <f>K20</f>
        <v>0</v>
      </c>
      <c r="L18" s="37"/>
    </row>
    <row r="19" spans="1:12" ht="80.25" hidden="1" customHeight="1" x14ac:dyDescent="0.2">
      <c r="A19" s="27" t="s">
        <v>122</v>
      </c>
      <c r="B19" s="28" t="s">
        <v>121</v>
      </c>
      <c r="C19" s="29"/>
      <c r="D19" s="29">
        <f t="shared" si="0"/>
        <v>0</v>
      </c>
      <c r="E19" s="29"/>
      <c r="F19" s="29">
        <f t="shared" si="2"/>
        <v>0</v>
      </c>
      <c r="G19" s="29"/>
      <c r="H19" s="29">
        <f t="shared" si="3"/>
        <v>0</v>
      </c>
      <c r="I19" s="29"/>
      <c r="J19" s="25">
        <f t="shared" si="4"/>
        <v>0</v>
      </c>
      <c r="K19" s="29"/>
      <c r="L19" s="38"/>
    </row>
    <row r="20" spans="1:12" ht="25.5" hidden="1" x14ac:dyDescent="0.2">
      <c r="A20" s="27" t="s">
        <v>13</v>
      </c>
      <c r="B20" s="28" t="s">
        <v>67</v>
      </c>
      <c r="C20" s="29"/>
      <c r="D20" s="29">
        <f t="shared" si="0"/>
        <v>0</v>
      </c>
      <c r="E20" s="29"/>
      <c r="F20" s="29">
        <f t="shared" si="2"/>
        <v>0</v>
      </c>
      <c r="G20" s="29"/>
      <c r="H20" s="29">
        <f t="shared" si="3"/>
        <v>0</v>
      </c>
      <c r="I20" s="29"/>
      <c r="J20" s="29">
        <f t="shared" si="4"/>
        <v>0</v>
      </c>
      <c r="K20" s="29"/>
      <c r="L20" s="38"/>
    </row>
    <row r="21" spans="1:12" ht="30" hidden="1" customHeight="1" x14ac:dyDescent="0.2">
      <c r="A21" s="27" t="s">
        <v>119</v>
      </c>
      <c r="B21" s="28" t="s">
        <v>118</v>
      </c>
      <c r="C21" s="29"/>
      <c r="D21" s="29">
        <f t="shared" si="0"/>
        <v>0</v>
      </c>
      <c r="E21" s="29"/>
      <c r="F21" s="29">
        <f t="shared" si="2"/>
        <v>0</v>
      </c>
      <c r="G21" s="29"/>
      <c r="H21" s="29">
        <f t="shared" si="3"/>
        <v>0</v>
      </c>
      <c r="I21" s="29"/>
      <c r="J21" s="25">
        <f t="shared" si="4"/>
        <v>0</v>
      </c>
      <c r="K21" s="29"/>
      <c r="L21" s="38"/>
    </row>
    <row r="22" spans="1:12" s="26" customFormat="1" ht="54.75" customHeight="1" x14ac:dyDescent="0.2">
      <c r="A22" s="23" t="s">
        <v>14</v>
      </c>
      <c r="B22" s="24" t="s">
        <v>68</v>
      </c>
      <c r="C22" s="25">
        <f>C23+C24+C25+C26+C28+C27</f>
        <v>39762.9</v>
      </c>
      <c r="D22" s="25">
        <f t="shared" si="0"/>
        <v>3854</v>
      </c>
      <c r="E22" s="25">
        <f t="shared" ref="E22:L22" si="6">E23+E24+E25+E26+E28+E27</f>
        <v>43616.9</v>
      </c>
      <c r="F22" s="25">
        <f t="shared" si="2"/>
        <v>309.7</v>
      </c>
      <c r="G22" s="25">
        <f t="shared" si="6"/>
        <v>43926.6</v>
      </c>
      <c r="H22" s="25">
        <f t="shared" si="3"/>
        <v>653</v>
      </c>
      <c r="I22" s="25">
        <f t="shared" si="6"/>
        <v>44579.6</v>
      </c>
      <c r="J22" s="25">
        <f t="shared" si="4"/>
        <v>-885.2</v>
      </c>
      <c r="K22" s="25">
        <f t="shared" si="6"/>
        <v>43694.400000000001</v>
      </c>
      <c r="L22" s="25">
        <f t="shared" si="6"/>
        <v>43694.400000000001</v>
      </c>
    </row>
    <row r="23" spans="1:12" ht="26.25" hidden="1" customHeight="1" x14ac:dyDescent="0.2">
      <c r="A23" s="27" t="s">
        <v>15</v>
      </c>
      <c r="B23" s="28" t="s">
        <v>69</v>
      </c>
      <c r="C23" s="29"/>
      <c r="D23" s="29">
        <f t="shared" si="0"/>
        <v>0</v>
      </c>
      <c r="E23" s="29"/>
      <c r="F23" s="29">
        <f t="shared" si="2"/>
        <v>0</v>
      </c>
      <c r="G23" s="29"/>
      <c r="H23" s="29">
        <f t="shared" si="3"/>
        <v>0</v>
      </c>
      <c r="I23" s="29"/>
      <c r="J23" s="25">
        <f t="shared" si="4"/>
        <v>0</v>
      </c>
      <c r="K23" s="29"/>
      <c r="L23" s="38"/>
    </row>
    <row r="24" spans="1:12" ht="15" customHeight="1" x14ac:dyDescent="0.2">
      <c r="A24" s="27" t="s">
        <v>156</v>
      </c>
      <c r="B24" s="28" t="s">
        <v>155</v>
      </c>
      <c r="C24" s="29">
        <v>8167.8</v>
      </c>
      <c r="D24" s="29">
        <f t="shared" si="0"/>
        <v>0</v>
      </c>
      <c r="E24" s="29">
        <v>8167.8</v>
      </c>
      <c r="F24" s="29">
        <f t="shared" si="2"/>
        <v>0</v>
      </c>
      <c r="G24" s="29">
        <v>8167.8</v>
      </c>
      <c r="H24" s="29">
        <f t="shared" si="3"/>
        <v>0</v>
      </c>
      <c r="I24" s="29">
        <v>8167.8</v>
      </c>
      <c r="J24" s="29">
        <f t="shared" si="4"/>
        <v>-256</v>
      </c>
      <c r="K24" s="29">
        <v>7911.8</v>
      </c>
      <c r="L24" s="36">
        <v>7911.8</v>
      </c>
    </row>
    <row r="25" spans="1:12" ht="71.45" customHeight="1" x14ac:dyDescent="0.2">
      <c r="A25" s="27" t="s">
        <v>162</v>
      </c>
      <c r="B25" s="28" t="s">
        <v>70</v>
      </c>
      <c r="C25" s="29">
        <v>31103.5</v>
      </c>
      <c r="D25" s="29">
        <f t="shared" si="0"/>
        <v>3254</v>
      </c>
      <c r="E25" s="29">
        <v>34357.5</v>
      </c>
      <c r="F25" s="29">
        <f t="shared" si="2"/>
        <v>309.7</v>
      </c>
      <c r="G25" s="29">
        <v>34667.199999999997</v>
      </c>
      <c r="H25" s="29">
        <f t="shared" si="3"/>
        <v>653</v>
      </c>
      <c r="I25" s="29">
        <v>35320.199999999997</v>
      </c>
      <c r="J25" s="29">
        <f t="shared" si="4"/>
        <v>-520.29999999999995</v>
      </c>
      <c r="K25" s="29">
        <v>34799.9</v>
      </c>
      <c r="L25" s="36">
        <v>34799.9</v>
      </c>
    </row>
    <row r="26" spans="1:12" ht="27.75" hidden="1" customHeight="1" x14ac:dyDescent="0.2">
      <c r="A26" s="27" t="s">
        <v>16</v>
      </c>
      <c r="B26" s="28" t="s">
        <v>71</v>
      </c>
      <c r="C26" s="29"/>
      <c r="D26" s="29">
        <f t="shared" si="0"/>
        <v>0</v>
      </c>
      <c r="E26" s="29"/>
      <c r="F26" s="29">
        <f t="shared" si="2"/>
        <v>0</v>
      </c>
      <c r="G26" s="29"/>
      <c r="H26" s="29">
        <f t="shared" si="3"/>
        <v>0</v>
      </c>
      <c r="I26" s="29"/>
      <c r="J26" s="29">
        <f t="shared" si="4"/>
        <v>0</v>
      </c>
      <c r="K26" s="29"/>
      <c r="L26" s="36"/>
    </row>
    <row r="27" spans="1:12" hidden="1" x14ac:dyDescent="0.2">
      <c r="A27" s="27" t="s">
        <v>165</v>
      </c>
      <c r="B27" s="28" t="s">
        <v>166</v>
      </c>
      <c r="C27" s="29"/>
      <c r="D27" s="29">
        <f t="shared" si="0"/>
        <v>0</v>
      </c>
      <c r="E27" s="29"/>
      <c r="F27" s="29">
        <f t="shared" si="2"/>
        <v>0</v>
      </c>
      <c r="G27" s="29"/>
      <c r="H27" s="29">
        <f t="shared" si="3"/>
        <v>0</v>
      </c>
      <c r="I27" s="29"/>
      <c r="J27" s="29">
        <f t="shared" si="4"/>
        <v>0</v>
      </c>
      <c r="K27" s="29"/>
      <c r="L27" s="36"/>
    </row>
    <row r="28" spans="1:12" ht="51.75" customHeight="1" x14ac:dyDescent="0.2">
      <c r="A28" s="27" t="s">
        <v>17</v>
      </c>
      <c r="B28" s="28" t="s">
        <v>72</v>
      </c>
      <c r="C28" s="29">
        <v>491.6</v>
      </c>
      <c r="D28" s="29">
        <f t="shared" si="0"/>
        <v>600</v>
      </c>
      <c r="E28" s="29">
        <v>1091.5999999999999</v>
      </c>
      <c r="F28" s="29">
        <f t="shared" si="2"/>
        <v>0</v>
      </c>
      <c r="G28" s="29">
        <v>1091.5999999999999</v>
      </c>
      <c r="H28" s="29">
        <f t="shared" si="3"/>
        <v>0</v>
      </c>
      <c r="I28" s="29">
        <v>1091.5999999999999</v>
      </c>
      <c r="J28" s="29">
        <f t="shared" si="4"/>
        <v>-108.9</v>
      </c>
      <c r="K28" s="29">
        <v>982.7</v>
      </c>
      <c r="L28" s="36">
        <v>982.7</v>
      </c>
    </row>
    <row r="29" spans="1:12" s="26" customFormat="1" ht="16.5" customHeight="1" x14ac:dyDescent="0.2">
      <c r="A29" s="23" t="s">
        <v>18</v>
      </c>
      <c r="B29" s="24" t="s">
        <v>73</v>
      </c>
      <c r="C29" s="25">
        <f>SUM(C30:C38)</f>
        <v>439301.9</v>
      </c>
      <c r="D29" s="25">
        <f t="shared" si="0"/>
        <v>59130</v>
      </c>
      <c r="E29" s="25">
        <f>SUM(E30:E38)</f>
        <v>498431.9</v>
      </c>
      <c r="F29" s="25">
        <f t="shared" si="2"/>
        <v>1738.7</v>
      </c>
      <c r="G29" s="25">
        <f>SUM(G30:G38)</f>
        <v>500170.6</v>
      </c>
      <c r="H29" s="25">
        <f t="shared" si="3"/>
        <v>138561.1</v>
      </c>
      <c r="I29" s="25">
        <f>SUM(I30:I38)</f>
        <v>638731.69999999995</v>
      </c>
      <c r="J29" s="25">
        <f t="shared" si="4"/>
        <v>63819.6</v>
      </c>
      <c r="K29" s="25">
        <f>SUM(K30:K38)</f>
        <v>702551.3</v>
      </c>
      <c r="L29" s="25">
        <f>SUM(L30:L38)</f>
        <v>704046.6</v>
      </c>
    </row>
    <row r="30" spans="1:12" ht="16.5" customHeight="1" x14ac:dyDescent="0.2">
      <c r="A30" s="27" t="s">
        <v>19</v>
      </c>
      <c r="B30" s="28" t="s">
        <v>74</v>
      </c>
      <c r="C30" s="29">
        <v>2355.4</v>
      </c>
      <c r="D30" s="29">
        <f t="shared" si="0"/>
        <v>-13.3</v>
      </c>
      <c r="E30" s="29">
        <v>2342.1</v>
      </c>
      <c r="F30" s="29">
        <f t="shared" si="2"/>
        <v>-15.9</v>
      </c>
      <c r="G30" s="29">
        <v>2326.1999999999998</v>
      </c>
      <c r="H30" s="29">
        <f t="shared" si="3"/>
        <v>303.3</v>
      </c>
      <c r="I30" s="29">
        <v>2629.5</v>
      </c>
      <c r="J30" s="29">
        <f t="shared" si="4"/>
        <v>-163.80000000000001</v>
      </c>
      <c r="K30" s="29">
        <v>2465.6999999999998</v>
      </c>
      <c r="L30" s="36">
        <v>2465.6</v>
      </c>
    </row>
    <row r="31" spans="1:12" ht="27" hidden="1" customHeight="1" x14ac:dyDescent="0.2">
      <c r="A31" s="27" t="s">
        <v>20</v>
      </c>
      <c r="B31" s="28" t="s">
        <v>153</v>
      </c>
      <c r="C31" s="29"/>
      <c r="D31" s="29">
        <f t="shared" si="0"/>
        <v>0</v>
      </c>
      <c r="E31" s="29"/>
      <c r="F31" s="29">
        <f t="shared" si="2"/>
        <v>0</v>
      </c>
      <c r="G31" s="29"/>
      <c r="H31" s="29">
        <f t="shared" si="3"/>
        <v>0</v>
      </c>
      <c r="I31" s="29"/>
      <c r="J31" s="29">
        <f t="shared" si="4"/>
        <v>0</v>
      </c>
      <c r="K31" s="29"/>
      <c r="L31" s="36"/>
    </row>
    <row r="32" spans="1:12" ht="25.5" x14ac:dyDescent="0.2">
      <c r="A32" s="27" t="s">
        <v>21</v>
      </c>
      <c r="B32" s="28" t="s">
        <v>75</v>
      </c>
      <c r="C32" s="29">
        <v>5127</v>
      </c>
      <c r="D32" s="29">
        <f t="shared" si="0"/>
        <v>0</v>
      </c>
      <c r="E32" s="29">
        <v>5127</v>
      </c>
      <c r="F32" s="29">
        <f t="shared" si="2"/>
        <v>-2.4</v>
      </c>
      <c r="G32" s="29">
        <v>5124.6000000000004</v>
      </c>
      <c r="H32" s="29">
        <f t="shared" si="3"/>
        <v>0</v>
      </c>
      <c r="I32" s="29">
        <v>5124.6000000000004</v>
      </c>
      <c r="J32" s="29">
        <f t="shared" si="4"/>
        <v>-939.5</v>
      </c>
      <c r="K32" s="29">
        <v>4185.1000000000004</v>
      </c>
      <c r="L32" s="36">
        <v>4185.1000000000004</v>
      </c>
    </row>
    <row r="33" spans="1:12" ht="15.75" hidden="1" customHeight="1" x14ac:dyDescent="0.2">
      <c r="A33" s="27" t="s">
        <v>152</v>
      </c>
      <c r="B33" s="28" t="s">
        <v>76</v>
      </c>
      <c r="C33" s="29"/>
      <c r="D33" s="29">
        <f t="shared" si="0"/>
        <v>0</v>
      </c>
      <c r="E33" s="29"/>
      <c r="F33" s="29">
        <f t="shared" si="2"/>
        <v>0</v>
      </c>
      <c r="G33" s="29"/>
      <c r="H33" s="29">
        <f t="shared" si="3"/>
        <v>0</v>
      </c>
      <c r="I33" s="29"/>
      <c r="J33" s="29">
        <f t="shared" si="4"/>
        <v>0</v>
      </c>
      <c r="K33" s="29"/>
      <c r="L33" s="36"/>
    </row>
    <row r="34" spans="1:12" ht="15.75" customHeight="1" x14ac:dyDescent="0.2">
      <c r="A34" s="27" t="s">
        <v>22</v>
      </c>
      <c r="B34" s="28" t="s">
        <v>77</v>
      </c>
      <c r="C34" s="29">
        <v>200</v>
      </c>
      <c r="D34" s="29">
        <f t="shared" si="0"/>
        <v>0</v>
      </c>
      <c r="E34" s="29">
        <v>200</v>
      </c>
      <c r="F34" s="29">
        <f t="shared" si="2"/>
        <v>-11</v>
      </c>
      <c r="G34" s="29">
        <v>189</v>
      </c>
      <c r="H34" s="29">
        <f t="shared" si="3"/>
        <v>0</v>
      </c>
      <c r="I34" s="29">
        <v>189</v>
      </c>
      <c r="J34" s="29">
        <f t="shared" si="4"/>
        <v>-189</v>
      </c>
      <c r="K34" s="29"/>
      <c r="L34" s="36"/>
    </row>
    <row r="35" spans="1:12" ht="15.75" customHeight="1" x14ac:dyDescent="0.2">
      <c r="A35" s="27" t="s">
        <v>23</v>
      </c>
      <c r="B35" s="28" t="s">
        <v>78</v>
      </c>
      <c r="C35" s="29">
        <v>7500</v>
      </c>
      <c r="D35" s="29">
        <f t="shared" si="0"/>
        <v>0</v>
      </c>
      <c r="E35" s="29">
        <v>7500</v>
      </c>
      <c r="F35" s="29">
        <f t="shared" si="2"/>
        <v>0</v>
      </c>
      <c r="G35" s="29">
        <v>7500</v>
      </c>
      <c r="H35" s="29">
        <f t="shared" si="3"/>
        <v>300</v>
      </c>
      <c r="I35" s="29">
        <v>7800</v>
      </c>
      <c r="J35" s="29">
        <f t="shared" si="4"/>
        <v>0</v>
      </c>
      <c r="K35" s="29">
        <v>7800</v>
      </c>
      <c r="L35" s="36">
        <v>7800</v>
      </c>
    </row>
    <row r="36" spans="1:12" ht="26.25" customHeight="1" x14ac:dyDescent="0.2">
      <c r="A36" s="27" t="s">
        <v>124</v>
      </c>
      <c r="B36" s="28" t="s">
        <v>79</v>
      </c>
      <c r="C36" s="29">
        <v>264962.40000000002</v>
      </c>
      <c r="D36" s="29">
        <f t="shared" si="0"/>
        <v>52600</v>
      </c>
      <c r="E36" s="29">
        <v>317562.40000000002</v>
      </c>
      <c r="F36" s="29">
        <f t="shared" si="2"/>
        <v>-1005.7</v>
      </c>
      <c r="G36" s="29">
        <v>316556.7</v>
      </c>
      <c r="H36" s="29">
        <f t="shared" si="3"/>
        <v>134827.5</v>
      </c>
      <c r="I36" s="29">
        <v>451384.2</v>
      </c>
      <c r="J36" s="29">
        <f t="shared" si="4"/>
        <v>67294.600000000006</v>
      </c>
      <c r="K36" s="29">
        <v>518678.8</v>
      </c>
      <c r="L36" s="36">
        <v>520174.2</v>
      </c>
    </row>
    <row r="37" spans="1:12" ht="15.75" customHeight="1" x14ac:dyDescent="0.2">
      <c r="A37" s="27" t="s">
        <v>24</v>
      </c>
      <c r="B37" s="28" t="s">
        <v>80</v>
      </c>
      <c r="C37" s="29">
        <v>31132.3</v>
      </c>
      <c r="D37" s="29">
        <f t="shared" si="0"/>
        <v>1271.0999999999999</v>
      </c>
      <c r="E37" s="29">
        <v>32403.4</v>
      </c>
      <c r="F37" s="29">
        <f t="shared" si="2"/>
        <v>1590.7</v>
      </c>
      <c r="G37" s="29">
        <v>33994.1</v>
      </c>
      <c r="H37" s="29">
        <f t="shared" si="3"/>
        <v>317.89999999999998</v>
      </c>
      <c r="I37" s="29">
        <v>34312</v>
      </c>
      <c r="J37" s="29">
        <f t="shared" si="4"/>
        <v>-1100.9000000000001</v>
      </c>
      <c r="K37" s="29">
        <v>33211.1</v>
      </c>
      <c r="L37" s="36">
        <v>33211.1</v>
      </c>
    </row>
    <row r="38" spans="1:12" ht="26.25" customHeight="1" x14ac:dyDescent="0.2">
      <c r="A38" s="27" t="s">
        <v>25</v>
      </c>
      <c r="B38" s="28" t="s">
        <v>81</v>
      </c>
      <c r="C38" s="29">
        <v>128024.8</v>
      </c>
      <c r="D38" s="29">
        <f t="shared" si="0"/>
        <v>5272.2</v>
      </c>
      <c r="E38" s="29">
        <v>133297</v>
      </c>
      <c r="F38" s="29">
        <f t="shared" si="2"/>
        <v>1183</v>
      </c>
      <c r="G38" s="29">
        <v>134480</v>
      </c>
      <c r="H38" s="29">
        <f t="shared" si="3"/>
        <v>2812.4</v>
      </c>
      <c r="I38" s="29">
        <v>137292.4</v>
      </c>
      <c r="J38" s="29">
        <f t="shared" si="4"/>
        <v>-1081.8</v>
      </c>
      <c r="K38" s="29">
        <v>136210.6</v>
      </c>
      <c r="L38" s="36">
        <v>136210.6</v>
      </c>
    </row>
    <row r="39" spans="1:12" s="26" customFormat="1" ht="27.75" customHeight="1" x14ac:dyDescent="0.2">
      <c r="A39" s="23" t="s">
        <v>26</v>
      </c>
      <c r="B39" s="24" t="s">
        <v>82</v>
      </c>
      <c r="C39" s="25">
        <f>SUM(C40:C43)</f>
        <v>142769.5</v>
      </c>
      <c r="D39" s="25">
        <f t="shared" si="0"/>
        <v>42941.9</v>
      </c>
      <c r="E39" s="25">
        <f t="shared" ref="E39:I39" si="7">SUM(E40:E43)</f>
        <v>185711.4</v>
      </c>
      <c r="F39" s="25">
        <f t="shared" si="2"/>
        <v>73310.399999999994</v>
      </c>
      <c r="G39" s="25">
        <f>SUM(G40:G43)</f>
        <v>259021.8</v>
      </c>
      <c r="H39" s="25">
        <f t="shared" si="3"/>
        <v>290031.7</v>
      </c>
      <c r="I39" s="25">
        <f t="shared" si="7"/>
        <v>549053.5</v>
      </c>
      <c r="J39" s="25">
        <f t="shared" si="4"/>
        <v>263938.59999999998</v>
      </c>
      <c r="K39" s="25">
        <f>SUM(K40:K43)</f>
        <v>812992.1</v>
      </c>
      <c r="L39" s="25">
        <f>SUM(L40:L43)</f>
        <v>859580.3</v>
      </c>
    </row>
    <row r="40" spans="1:12" ht="16.5" customHeight="1" x14ac:dyDescent="0.2">
      <c r="A40" s="27" t="s">
        <v>27</v>
      </c>
      <c r="B40" s="28" t="s">
        <v>83</v>
      </c>
      <c r="C40" s="29">
        <v>39394.699999999997</v>
      </c>
      <c r="D40" s="29">
        <f t="shared" si="0"/>
        <v>34329.1</v>
      </c>
      <c r="E40" s="29">
        <v>73723.8</v>
      </c>
      <c r="F40" s="29">
        <f t="shared" si="2"/>
        <v>59339.199999999997</v>
      </c>
      <c r="G40" s="29">
        <v>133063</v>
      </c>
      <c r="H40" s="29">
        <f t="shared" si="3"/>
        <v>276244.40000000002</v>
      </c>
      <c r="I40" s="29">
        <v>409307.4</v>
      </c>
      <c r="J40" s="29">
        <f t="shared" si="4"/>
        <v>196083.6</v>
      </c>
      <c r="K40" s="29">
        <v>605391</v>
      </c>
      <c r="L40" s="36">
        <v>598238.19999999995</v>
      </c>
    </row>
    <row r="41" spans="1:12" ht="17.25" customHeight="1" x14ac:dyDescent="0.2">
      <c r="A41" s="27" t="s">
        <v>28</v>
      </c>
      <c r="B41" s="28" t="s">
        <v>84</v>
      </c>
      <c r="C41" s="29">
        <v>54565.3</v>
      </c>
      <c r="D41" s="29">
        <f t="shared" si="0"/>
        <v>5003.3999999999996</v>
      </c>
      <c r="E41" s="29">
        <v>59568.7</v>
      </c>
      <c r="F41" s="29">
        <f t="shared" si="2"/>
        <v>2000</v>
      </c>
      <c r="G41" s="29">
        <v>61568.7</v>
      </c>
      <c r="H41" s="29">
        <f t="shared" si="3"/>
        <v>16395.599999999999</v>
      </c>
      <c r="I41" s="29">
        <v>77964.3</v>
      </c>
      <c r="J41" s="29">
        <f t="shared" si="4"/>
        <v>66410.399999999994</v>
      </c>
      <c r="K41" s="29">
        <v>144374.70000000001</v>
      </c>
      <c r="L41" s="36">
        <v>198115.7</v>
      </c>
    </row>
    <row r="42" spans="1:12" x14ac:dyDescent="0.2">
      <c r="A42" s="27" t="s">
        <v>164</v>
      </c>
      <c r="B42" s="28" t="s">
        <v>163</v>
      </c>
      <c r="C42" s="29">
        <v>48790.5</v>
      </c>
      <c r="D42" s="29">
        <f t="shared" si="0"/>
        <v>3609.4</v>
      </c>
      <c r="E42" s="29">
        <v>52399.9</v>
      </c>
      <c r="F42" s="29">
        <f t="shared" si="2"/>
        <v>11971.2</v>
      </c>
      <c r="G42" s="29">
        <v>64371.1</v>
      </c>
      <c r="H42" s="29">
        <f t="shared" si="3"/>
        <v>-2608.3000000000002</v>
      </c>
      <c r="I42" s="29">
        <v>61762.8</v>
      </c>
      <c r="J42" s="29">
        <f t="shared" si="4"/>
        <v>1444.6</v>
      </c>
      <c r="K42" s="29">
        <v>63207.4</v>
      </c>
      <c r="L42" s="36">
        <v>63207.4</v>
      </c>
    </row>
    <row r="43" spans="1:12" ht="38.25" x14ac:dyDescent="0.2">
      <c r="A43" s="27" t="s">
        <v>29</v>
      </c>
      <c r="B43" s="28" t="s">
        <v>85</v>
      </c>
      <c r="C43" s="29">
        <v>19</v>
      </c>
      <c r="D43" s="29">
        <f t="shared" si="0"/>
        <v>0</v>
      </c>
      <c r="E43" s="29">
        <v>19</v>
      </c>
      <c r="F43" s="29">
        <f t="shared" si="2"/>
        <v>0</v>
      </c>
      <c r="G43" s="29">
        <v>19</v>
      </c>
      <c r="H43" s="29">
        <f t="shared" si="3"/>
        <v>0</v>
      </c>
      <c r="I43" s="29">
        <v>19</v>
      </c>
      <c r="J43" s="29">
        <f t="shared" si="4"/>
        <v>0</v>
      </c>
      <c r="K43" s="29">
        <v>19</v>
      </c>
      <c r="L43" s="36">
        <v>19</v>
      </c>
    </row>
    <row r="44" spans="1:12" s="26" customFormat="1" ht="26.25" customHeight="1" x14ac:dyDescent="0.2">
      <c r="A44" s="23" t="s">
        <v>30</v>
      </c>
      <c r="B44" s="24" t="s">
        <v>86</v>
      </c>
      <c r="C44" s="25">
        <f>SUM(C45:C47)</f>
        <v>50.4</v>
      </c>
      <c r="D44" s="25">
        <f t="shared" si="0"/>
        <v>0</v>
      </c>
      <c r="E44" s="25">
        <f>SUM(E45:E47)</f>
        <v>50.4</v>
      </c>
      <c r="F44" s="25">
        <f t="shared" si="2"/>
        <v>0</v>
      </c>
      <c r="G44" s="25">
        <f>SUM(G45:G47)</f>
        <v>50.4</v>
      </c>
      <c r="H44" s="25">
        <f t="shared" si="3"/>
        <v>25.2</v>
      </c>
      <c r="I44" s="25">
        <f>SUM(I45:I47)</f>
        <v>75.599999999999994</v>
      </c>
      <c r="J44" s="25">
        <f t="shared" si="4"/>
        <v>-25.2</v>
      </c>
      <c r="K44" s="25">
        <f>SUM(K45:K47)</f>
        <v>50.4</v>
      </c>
      <c r="L44" s="39">
        <f>SUM(L45:L47)</f>
        <v>50.4</v>
      </c>
    </row>
    <row r="45" spans="1:12" ht="16.5" hidden="1" customHeight="1" x14ac:dyDescent="0.2">
      <c r="A45" s="27" t="s">
        <v>125</v>
      </c>
      <c r="B45" s="28" t="s">
        <v>126</v>
      </c>
      <c r="C45" s="29"/>
      <c r="D45" s="29">
        <f t="shared" si="0"/>
        <v>0</v>
      </c>
      <c r="E45" s="29"/>
      <c r="F45" s="29">
        <f t="shared" si="2"/>
        <v>0</v>
      </c>
      <c r="G45" s="29"/>
      <c r="H45" s="29">
        <f t="shared" si="3"/>
        <v>0</v>
      </c>
      <c r="I45" s="29"/>
      <c r="J45" s="29">
        <f t="shared" si="4"/>
        <v>0</v>
      </c>
      <c r="K45" s="29"/>
      <c r="L45" s="36"/>
    </row>
    <row r="46" spans="1:12" ht="37.5" hidden="1" customHeight="1" x14ac:dyDescent="0.2">
      <c r="A46" s="27" t="s">
        <v>31</v>
      </c>
      <c r="B46" s="28" t="s">
        <v>87</v>
      </c>
      <c r="C46" s="29"/>
      <c r="D46" s="29">
        <f t="shared" si="0"/>
        <v>0</v>
      </c>
      <c r="E46" s="29"/>
      <c r="F46" s="29">
        <f t="shared" si="2"/>
        <v>0</v>
      </c>
      <c r="G46" s="29"/>
      <c r="H46" s="29">
        <f t="shared" si="3"/>
        <v>0</v>
      </c>
      <c r="I46" s="29"/>
      <c r="J46" s="29">
        <f t="shared" si="4"/>
        <v>0</v>
      </c>
      <c r="K46" s="29"/>
      <c r="L46" s="36"/>
    </row>
    <row r="47" spans="1:12" ht="28.5" customHeight="1" x14ac:dyDescent="0.2">
      <c r="A47" s="27" t="s">
        <v>32</v>
      </c>
      <c r="B47" s="28" t="s">
        <v>88</v>
      </c>
      <c r="C47" s="29">
        <v>50.4</v>
      </c>
      <c r="D47" s="29">
        <f t="shared" si="0"/>
        <v>0</v>
      </c>
      <c r="E47" s="29">
        <v>50.4</v>
      </c>
      <c r="F47" s="29">
        <f t="shared" si="2"/>
        <v>0</v>
      </c>
      <c r="G47" s="29">
        <v>50.4</v>
      </c>
      <c r="H47" s="29">
        <f t="shared" si="3"/>
        <v>25.2</v>
      </c>
      <c r="I47" s="29">
        <v>75.599999999999994</v>
      </c>
      <c r="J47" s="29">
        <f t="shared" si="4"/>
        <v>-25.2</v>
      </c>
      <c r="K47" s="29">
        <v>50.4</v>
      </c>
      <c r="L47" s="36">
        <v>50.4</v>
      </c>
    </row>
    <row r="48" spans="1:12" s="26" customFormat="1" ht="16.5" customHeight="1" x14ac:dyDescent="0.2">
      <c r="A48" s="23" t="s">
        <v>33</v>
      </c>
      <c r="B48" s="24" t="s">
        <v>89</v>
      </c>
      <c r="C48" s="25">
        <f>SUM(C49:C56)</f>
        <v>2322322.2000000002</v>
      </c>
      <c r="D48" s="25">
        <f t="shared" si="0"/>
        <v>26136.9</v>
      </c>
      <c r="E48" s="25">
        <f>SUM(E49:E56)</f>
        <v>2348459.1</v>
      </c>
      <c r="F48" s="25">
        <f t="shared" si="2"/>
        <v>4248.6000000000004</v>
      </c>
      <c r="G48" s="25">
        <f>SUM(G49:G56)</f>
        <v>2352707.7000000002</v>
      </c>
      <c r="H48" s="25">
        <f t="shared" si="3"/>
        <v>58556.7</v>
      </c>
      <c r="I48" s="25">
        <f>SUM(I49:I56)</f>
        <v>2411264.4</v>
      </c>
      <c r="J48" s="25">
        <f t="shared" si="4"/>
        <v>-144743.29999999999</v>
      </c>
      <c r="K48" s="25">
        <f>SUM(K49:K56)</f>
        <v>2266521.1</v>
      </c>
      <c r="L48" s="39">
        <f>SUM(L49:L56)</f>
        <v>2290586.2999999998</v>
      </c>
    </row>
    <row r="49" spans="1:12" ht="17.25" customHeight="1" x14ac:dyDescent="0.2">
      <c r="A49" s="27" t="s">
        <v>34</v>
      </c>
      <c r="B49" s="28" t="s">
        <v>90</v>
      </c>
      <c r="C49" s="29">
        <v>741549.6</v>
      </c>
      <c r="D49" s="29">
        <f t="shared" si="0"/>
        <v>-2074.1</v>
      </c>
      <c r="E49" s="29">
        <v>739475.5</v>
      </c>
      <c r="F49" s="29">
        <f t="shared" si="2"/>
        <v>241.3</v>
      </c>
      <c r="G49" s="29">
        <v>739716.8</v>
      </c>
      <c r="H49" s="29">
        <f t="shared" si="3"/>
        <v>11753.4</v>
      </c>
      <c r="I49" s="29">
        <v>751470.2</v>
      </c>
      <c r="J49" s="29">
        <f t="shared" si="4"/>
        <v>-50065.8</v>
      </c>
      <c r="K49" s="29">
        <v>701404.4</v>
      </c>
      <c r="L49" s="36">
        <v>725469.6</v>
      </c>
    </row>
    <row r="50" spans="1:12" ht="17.25" customHeight="1" x14ac:dyDescent="0.2">
      <c r="A50" s="27" t="s">
        <v>35</v>
      </c>
      <c r="B50" s="28" t="s">
        <v>91</v>
      </c>
      <c r="C50" s="29">
        <v>1053343.8999999999</v>
      </c>
      <c r="D50" s="29">
        <f t="shared" si="0"/>
        <v>10021.6</v>
      </c>
      <c r="E50" s="29">
        <v>1063365.5</v>
      </c>
      <c r="F50" s="29">
        <f t="shared" si="2"/>
        <v>616.4</v>
      </c>
      <c r="G50" s="29">
        <v>1063981.8999999999</v>
      </c>
      <c r="H50" s="29">
        <f t="shared" si="3"/>
        <v>37422.5</v>
      </c>
      <c r="I50" s="29">
        <v>1101404.3999999999</v>
      </c>
      <c r="J50" s="29">
        <f t="shared" si="4"/>
        <v>-91185.9</v>
      </c>
      <c r="K50" s="29">
        <v>1010218.5</v>
      </c>
      <c r="L50" s="36">
        <v>1010218.5</v>
      </c>
    </row>
    <row r="51" spans="1:12" ht="27.75" customHeight="1" x14ac:dyDescent="0.2">
      <c r="A51" s="27" t="s">
        <v>215</v>
      </c>
      <c r="B51" s="28" t="s">
        <v>216</v>
      </c>
      <c r="C51" s="29">
        <v>258572.4</v>
      </c>
      <c r="D51" s="29">
        <f t="shared" si="0"/>
        <v>349.4</v>
      </c>
      <c r="E51" s="29">
        <v>258921.8</v>
      </c>
      <c r="F51" s="29">
        <f t="shared" si="2"/>
        <v>-1048.2</v>
      </c>
      <c r="G51" s="29">
        <v>257873.6</v>
      </c>
      <c r="H51" s="29">
        <f t="shared" si="3"/>
        <v>3888.2</v>
      </c>
      <c r="I51" s="29">
        <v>261761.8</v>
      </c>
      <c r="J51" s="29">
        <f t="shared" si="4"/>
        <v>-804.6</v>
      </c>
      <c r="K51" s="29">
        <v>260957.2</v>
      </c>
      <c r="L51" s="36">
        <v>260957.2</v>
      </c>
    </row>
    <row r="52" spans="1:12" ht="38.25" hidden="1" customHeight="1" x14ac:dyDescent="0.2">
      <c r="A52" s="27" t="s">
        <v>36</v>
      </c>
      <c r="B52" s="28" t="s">
        <v>92</v>
      </c>
      <c r="C52" s="29"/>
      <c r="D52" s="29">
        <f t="shared" si="0"/>
        <v>0</v>
      </c>
      <c r="E52" s="29"/>
      <c r="F52" s="29">
        <f t="shared" si="2"/>
        <v>0</v>
      </c>
      <c r="G52" s="29"/>
      <c r="H52" s="29">
        <f t="shared" si="3"/>
        <v>0</v>
      </c>
      <c r="I52" s="29"/>
      <c r="J52" s="29">
        <f t="shared" si="4"/>
        <v>0</v>
      </c>
      <c r="K52" s="29"/>
      <c r="L52" s="36"/>
    </row>
    <row r="53" spans="1:12" ht="26.45" hidden="1" customHeight="1" x14ac:dyDescent="0.2">
      <c r="A53" s="27" t="s">
        <v>37</v>
      </c>
      <c r="B53" s="28" t="s">
        <v>93</v>
      </c>
      <c r="C53" s="29"/>
      <c r="D53" s="29">
        <f t="shared" si="0"/>
        <v>0</v>
      </c>
      <c r="E53" s="29"/>
      <c r="F53" s="29">
        <f t="shared" si="2"/>
        <v>0</v>
      </c>
      <c r="G53" s="29"/>
      <c r="H53" s="29">
        <f t="shared" si="3"/>
        <v>0</v>
      </c>
      <c r="I53" s="29"/>
      <c r="J53" s="29">
        <f t="shared" si="4"/>
        <v>0</v>
      </c>
      <c r="K53" s="29"/>
      <c r="L53" s="36"/>
    </row>
    <row r="54" spans="1:12" ht="25.5" x14ac:dyDescent="0.2">
      <c r="A54" s="27" t="s">
        <v>38</v>
      </c>
      <c r="B54" s="28" t="s">
        <v>94</v>
      </c>
      <c r="C54" s="29">
        <v>77009.5</v>
      </c>
      <c r="D54" s="29">
        <f t="shared" si="0"/>
        <v>17480</v>
      </c>
      <c r="E54" s="29">
        <v>94489.5</v>
      </c>
      <c r="F54" s="29">
        <f t="shared" si="2"/>
        <v>4439.1000000000004</v>
      </c>
      <c r="G54" s="29">
        <v>98928.6</v>
      </c>
      <c r="H54" s="29">
        <f t="shared" si="3"/>
        <v>1833.5</v>
      </c>
      <c r="I54" s="29">
        <v>100762.1</v>
      </c>
      <c r="J54" s="29">
        <f t="shared" si="4"/>
        <v>-208.4</v>
      </c>
      <c r="K54" s="29">
        <v>100553.7</v>
      </c>
      <c r="L54" s="36">
        <v>100553.7</v>
      </c>
    </row>
    <row r="55" spans="1:12" ht="40.5" hidden="1" customHeight="1" x14ac:dyDescent="0.2">
      <c r="A55" s="27" t="s">
        <v>117</v>
      </c>
      <c r="B55" s="28" t="s">
        <v>116</v>
      </c>
      <c r="C55" s="29"/>
      <c r="D55" s="29">
        <f t="shared" si="0"/>
        <v>0</v>
      </c>
      <c r="E55" s="29"/>
      <c r="F55" s="29">
        <f t="shared" si="2"/>
        <v>0</v>
      </c>
      <c r="G55" s="29"/>
      <c r="H55" s="29">
        <f t="shared" si="3"/>
        <v>0</v>
      </c>
      <c r="I55" s="29"/>
      <c r="J55" s="29">
        <f t="shared" si="4"/>
        <v>0</v>
      </c>
      <c r="K55" s="29"/>
      <c r="L55" s="36"/>
    </row>
    <row r="56" spans="1:12" ht="25.5" x14ac:dyDescent="0.2">
      <c r="A56" s="27" t="s">
        <v>39</v>
      </c>
      <c r="B56" s="28" t="s">
        <v>95</v>
      </c>
      <c r="C56" s="29">
        <v>191846.8</v>
      </c>
      <c r="D56" s="29">
        <f t="shared" si="0"/>
        <v>360</v>
      </c>
      <c r="E56" s="29">
        <v>192206.8</v>
      </c>
      <c r="F56" s="29">
        <f t="shared" si="2"/>
        <v>0</v>
      </c>
      <c r="G56" s="29">
        <v>192206.8</v>
      </c>
      <c r="H56" s="29">
        <f t="shared" si="3"/>
        <v>3659.1</v>
      </c>
      <c r="I56" s="29">
        <v>195865.9</v>
      </c>
      <c r="J56" s="29">
        <f t="shared" si="4"/>
        <v>-2478.6</v>
      </c>
      <c r="K56" s="29">
        <v>193387.3</v>
      </c>
      <c r="L56" s="36">
        <v>193387.3</v>
      </c>
    </row>
    <row r="57" spans="1:12" s="26" customFormat="1" ht="17.25" customHeight="1" x14ac:dyDescent="0.2">
      <c r="A57" s="23" t="s">
        <v>127</v>
      </c>
      <c r="B57" s="24" t="s">
        <v>96</v>
      </c>
      <c r="C57" s="25">
        <f>SUM(C58:C60)</f>
        <v>179566.3</v>
      </c>
      <c r="D57" s="25">
        <f t="shared" si="0"/>
        <v>9917.2999999999993</v>
      </c>
      <c r="E57" s="25">
        <f t="shared" ref="E57:I57" si="8">SUM(E58:E60)</f>
        <v>189483.6</v>
      </c>
      <c r="F57" s="25">
        <f t="shared" si="2"/>
        <v>1740.1</v>
      </c>
      <c r="G57" s="25">
        <f>SUM(G58:G60)</f>
        <v>191223.7</v>
      </c>
      <c r="H57" s="25">
        <f t="shared" si="3"/>
        <v>3449.3</v>
      </c>
      <c r="I57" s="25">
        <f t="shared" si="8"/>
        <v>194673</v>
      </c>
      <c r="J57" s="25">
        <f t="shared" si="4"/>
        <v>26753.599999999999</v>
      </c>
      <c r="K57" s="25">
        <f>SUM(K58:K60)</f>
        <v>221426.6</v>
      </c>
      <c r="L57" s="39">
        <f>SUM(L58:L60)</f>
        <v>221426.6</v>
      </c>
    </row>
    <row r="58" spans="1:12" ht="15.75" customHeight="1" x14ac:dyDescent="0.2">
      <c r="A58" s="27" t="s">
        <v>40</v>
      </c>
      <c r="B58" s="28" t="s">
        <v>97</v>
      </c>
      <c r="C58" s="29">
        <v>179375.4</v>
      </c>
      <c r="D58" s="29">
        <f t="shared" si="0"/>
        <v>9917.2999999999993</v>
      </c>
      <c r="E58" s="29">
        <v>189292.7</v>
      </c>
      <c r="F58" s="29">
        <f t="shared" si="2"/>
        <v>1740.1</v>
      </c>
      <c r="G58" s="29">
        <v>191032.8</v>
      </c>
      <c r="H58" s="29">
        <f t="shared" si="3"/>
        <v>3449.3</v>
      </c>
      <c r="I58" s="29">
        <v>194482.1</v>
      </c>
      <c r="J58" s="29">
        <f t="shared" si="4"/>
        <v>26753.599999999999</v>
      </c>
      <c r="K58" s="29">
        <v>221235.7</v>
      </c>
      <c r="L58" s="36">
        <v>221235.7</v>
      </c>
    </row>
    <row r="59" spans="1:12" ht="17.25" hidden="1" customHeight="1" x14ac:dyDescent="0.2">
      <c r="A59" s="27" t="s">
        <v>41</v>
      </c>
      <c r="B59" s="28" t="s">
        <v>98</v>
      </c>
      <c r="C59" s="29"/>
      <c r="D59" s="29">
        <f t="shared" si="0"/>
        <v>0</v>
      </c>
      <c r="E59" s="29"/>
      <c r="F59" s="29">
        <f t="shared" si="2"/>
        <v>0</v>
      </c>
      <c r="G59" s="29"/>
      <c r="H59" s="29">
        <f t="shared" si="3"/>
        <v>0</v>
      </c>
      <c r="I59" s="29"/>
      <c r="J59" s="29">
        <f t="shared" si="4"/>
        <v>0</v>
      </c>
      <c r="K59" s="29"/>
      <c r="L59" s="36"/>
    </row>
    <row r="60" spans="1:12" ht="26.25" customHeight="1" x14ac:dyDescent="0.2">
      <c r="A60" s="27" t="s">
        <v>129</v>
      </c>
      <c r="B60" s="28" t="s">
        <v>128</v>
      </c>
      <c r="C60" s="29">
        <v>190.9</v>
      </c>
      <c r="D60" s="29">
        <f t="shared" si="0"/>
        <v>0</v>
      </c>
      <c r="E60" s="29">
        <v>190.9</v>
      </c>
      <c r="F60" s="29">
        <f t="shared" si="2"/>
        <v>0</v>
      </c>
      <c r="G60" s="29">
        <v>190.9</v>
      </c>
      <c r="H60" s="29">
        <f t="shared" si="3"/>
        <v>0</v>
      </c>
      <c r="I60" s="29">
        <v>190.9</v>
      </c>
      <c r="J60" s="29">
        <f t="shared" si="4"/>
        <v>0</v>
      </c>
      <c r="K60" s="29">
        <v>190.9</v>
      </c>
      <c r="L60" s="36">
        <v>190.9</v>
      </c>
    </row>
    <row r="61" spans="1:12" s="26" customFormat="1" ht="16.5" customHeight="1" x14ac:dyDescent="0.2">
      <c r="A61" s="23" t="s">
        <v>130</v>
      </c>
      <c r="B61" s="24" t="s">
        <v>99</v>
      </c>
      <c r="C61" s="25">
        <f>SUM(C62:C68)</f>
        <v>888.3</v>
      </c>
      <c r="D61" s="25">
        <f t="shared" si="0"/>
        <v>0</v>
      </c>
      <c r="E61" s="25">
        <f>SUM(E62:E68)</f>
        <v>888.3</v>
      </c>
      <c r="F61" s="25">
        <f t="shared" si="2"/>
        <v>0</v>
      </c>
      <c r="G61" s="25">
        <f>SUM(G62:G68)</f>
        <v>888.3</v>
      </c>
      <c r="H61" s="25">
        <f t="shared" si="3"/>
        <v>0</v>
      </c>
      <c r="I61" s="25">
        <f>SUM(I62:I68)</f>
        <v>888.3</v>
      </c>
      <c r="J61" s="25">
        <f t="shared" si="4"/>
        <v>-307.39999999999998</v>
      </c>
      <c r="K61" s="25">
        <f>SUM(K62:K68)</f>
        <v>580.9</v>
      </c>
      <c r="L61" s="39">
        <f>SUM(L62:L68)</f>
        <v>580.9</v>
      </c>
    </row>
    <row r="62" spans="1:12" ht="25.5" hidden="1" x14ac:dyDescent="0.2">
      <c r="A62" s="27" t="s">
        <v>43</v>
      </c>
      <c r="B62" s="28" t="s">
        <v>100</v>
      </c>
      <c r="C62" s="29"/>
      <c r="D62" s="29">
        <f t="shared" si="0"/>
        <v>0</v>
      </c>
      <c r="E62" s="29"/>
      <c r="F62" s="29">
        <f t="shared" si="2"/>
        <v>0</v>
      </c>
      <c r="G62" s="29"/>
      <c r="H62" s="29">
        <f t="shared" si="3"/>
        <v>0</v>
      </c>
      <c r="I62" s="29"/>
      <c r="J62" s="29">
        <f t="shared" si="4"/>
        <v>0</v>
      </c>
      <c r="K62" s="29"/>
      <c r="L62" s="36"/>
    </row>
    <row r="63" spans="1:12" ht="15" hidden="1" customHeight="1" x14ac:dyDescent="0.2">
      <c r="A63" s="27" t="s">
        <v>44</v>
      </c>
      <c r="B63" s="28" t="s">
        <v>159</v>
      </c>
      <c r="C63" s="29"/>
      <c r="D63" s="29">
        <f t="shared" si="0"/>
        <v>0</v>
      </c>
      <c r="E63" s="29"/>
      <c r="F63" s="29">
        <f t="shared" si="2"/>
        <v>0</v>
      </c>
      <c r="G63" s="29"/>
      <c r="H63" s="29">
        <f t="shared" si="3"/>
        <v>0</v>
      </c>
      <c r="I63" s="29"/>
      <c r="J63" s="29">
        <f t="shared" si="4"/>
        <v>0</v>
      </c>
      <c r="K63" s="29"/>
      <c r="L63" s="36"/>
    </row>
    <row r="64" spans="1:12" ht="25.5" hidden="1" x14ac:dyDescent="0.2">
      <c r="A64" s="27" t="s">
        <v>45</v>
      </c>
      <c r="B64" s="28" t="s">
        <v>101</v>
      </c>
      <c r="C64" s="29"/>
      <c r="D64" s="29">
        <f t="shared" si="0"/>
        <v>0</v>
      </c>
      <c r="E64" s="29"/>
      <c r="F64" s="29">
        <f t="shared" si="2"/>
        <v>0</v>
      </c>
      <c r="G64" s="29"/>
      <c r="H64" s="29">
        <f t="shared" si="3"/>
        <v>0</v>
      </c>
      <c r="I64" s="29"/>
      <c r="J64" s="29">
        <f t="shared" si="4"/>
        <v>0</v>
      </c>
      <c r="K64" s="29"/>
      <c r="L64" s="36"/>
    </row>
    <row r="65" spans="1:12" ht="14.25" hidden="1" customHeight="1" x14ac:dyDescent="0.2">
      <c r="A65" s="27" t="s">
        <v>46</v>
      </c>
      <c r="B65" s="28" t="s">
        <v>102</v>
      </c>
      <c r="C65" s="29">
        <v>0</v>
      </c>
      <c r="D65" s="29">
        <f t="shared" si="0"/>
        <v>0</v>
      </c>
      <c r="E65" s="29">
        <v>0</v>
      </c>
      <c r="F65" s="29">
        <f t="shared" si="2"/>
        <v>0</v>
      </c>
      <c r="G65" s="29">
        <v>0</v>
      </c>
      <c r="H65" s="29">
        <f t="shared" si="3"/>
        <v>0</v>
      </c>
      <c r="I65" s="29">
        <v>0</v>
      </c>
      <c r="J65" s="29">
        <f t="shared" si="4"/>
        <v>0</v>
      </c>
      <c r="K65" s="29">
        <v>0</v>
      </c>
      <c r="L65" s="36"/>
    </row>
    <row r="66" spans="1:12" ht="24.75" hidden="1" customHeight="1" x14ac:dyDescent="0.2">
      <c r="A66" s="27" t="s">
        <v>47</v>
      </c>
      <c r="B66" s="28" t="s">
        <v>103</v>
      </c>
      <c r="C66" s="29"/>
      <c r="D66" s="29">
        <f t="shared" si="0"/>
        <v>0</v>
      </c>
      <c r="E66" s="29"/>
      <c r="F66" s="29">
        <f t="shared" si="2"/>
        <v>0</v>
      </c>
      <c r="G66" s="29"/>
      <c r="H66" s="29">
        <f t="shared" si="3"/>
        <v>0</v>
      </c>
      <c r="I66" s="29"/>
      <c r="J66" s="29">
        <f t="shared" si="4"/>
        <v>0</v>
      </c>
      <c r="K66" s="29"/>
      <c r="L66" s="36"/>
    </row>
    <row r="67" spans="1:12" ht="51" hidden="1" x14ac:dyDescent="0.2">
      <c r="A67" s="27" t="s">
        <v>48</v>
      </c>
      <c r="B67" s="28" t="s">
        <v>104</v>
      </c>
      <c r="C67" s="29"/>
      <c r="D67" s="29">
        <f t="shared" si="0"/>
        <v>0</v>
      </c>
      <c r="E67" s="29"/>
      <c r="F67" s="29">
        <f t="shared" si="2"/>
        <v>0</v>
      </c>
      <c r="G67" s="29"/>
      <c r="H67" s="29">
        <f t="shared" si="3"/>
        <v>0</v>
      </c>
      <c r="I67" s="29"/>
      <c r="J67" s="29">
        <f t="shared" si="4"/>
        <v>0</v>
      </c>
      <c r="K67" s="29"/>
      <c r="L67" s="36"/>
    </row>
    <row r="68" spans="1:12" ht="25.5" x14ac:dyDescent="0.2">
      <c r="A68" s="27" t="s">
        <v>132</v>
      </c>
      <c r="B68" s="28" t="s">
        <v>131</v>
      </c>
      <c r="C68" s="29">
        <v>888.3</v>
      </c>
      <c r="D68" s="29">
        <f t="shared" si="0"/>
        <v>0</v>
      </c>
      <c r="E68" s="29">
        <v>888.3</v>
      </c>
      <c r="F68" s="29">
        <f t="shared" si="2"/>
        <v>0</v>
      </c>
      <c r="G68" s="29">
        <v>888.3</v>
      </c>
      <c r="H68" s="29">
        <f t="shared" si="3"/>
        <v>0</v>
      </c>
      <c r="I68" s="29">
        <v>888.3</v>
      </c>
      <c r="J68" s="29">
        <f t="shared" si="4"/>
        <v>-307.39999999999998</v>
      </c>
      <c r="K68" s="29">
        <v>580.9</v>
      </c>
      <c r="L68" s="36">
        <v>580.9</v>
      </c>
    </row>
    <row r="69" spans="1:12" s="26" customFormat="1" ht="17.25" customHeight="1" x14ac:dyDescent="0.2">
      <c r="A69" s="23" t="s">
        <v>50</v>
      </c>
      <c r="B69" s="24" t="s">
        <v>105</v>
      </c>
      <c r="C69" s="25">
        <f t="shared" ref="C69:L69" si="9">SUM(C70:C74)</f>
        <v>155317.1</v>
      </c>
      <c r="D69" s="25">
        <f t="shared" si="0"/>
        <v>-3170</v>
      </c>
      <c r="E69" s="25">
        <f t="shared" si="9"/>
        <v>152147.1</v>
      </c>
      <c r="F69" s="25">
        <f t="shared" si="2"/>
        <v>2498.3000000000002</v>
      </c>
      <c r="G69" s="25">
        <f>SUM(G70:G74)</f>
        <v>154645.4</v>
      </c>
      <c r="H69" s="25">
        <f t="shared" si="3"/>
        <v>-1745.1</v>
      </c>
      <c r="I69" s="25">
        <f t="shared" si="9"/>
        <v>152900.29999999999</v>
      </c>
      <c r="J69" s="25">
        <f t="shared" si="4"/>
        <v>1636.8</v>
      </c>
      <c r="K69" s="25">
        <f t="shared" si="9"/>
        <v>154537.1</v>
      </c>
      <c r="L69" s="39">
        <f t="shared" si="9"/>
        <v>154517.1</v>
      </c>
    </row>
    <row r="70" spans="1:12" ht="16.899999999999999" customHeight="1" x14ac:dyDescent="0.2">
      <c r="A70" s="27" t="s">
        <v>51</v>
      </c>
      <c r="B70" s="28" t="s">
        <v>106</v>
      </c>
      <c r="C70" s="29">
        <v>5000</v>
      </c>
      <c r="D70" s="29">
        <f t="shared" si="0"/>
        <v>0</v>
      </c>
      <c r="E70" s="29">
        <v>5000</v>
      </c>
      <c r="F70" s="29">
        <f t="shared" si="2"/>
        <v>0</v>
      </c>
      <c r="G70" s="29">
        <v>5000</v>
      </c>
      <c r="H70" s="29">
        <f t="shared" si="3"/>
        <v>2604.8000000000002</v>
      </c>
      <c r="I70" s="29">
        <v>7604.8</v>
      </c>
      <c r="J70" s="29">
        <f t="shared" si="4"/>
        <v>0</v>
      </c>
      <c r="K70" s="29">
        <v>7604.8</v>
      </c>
      <c r="L70" s="36">
        <v>7604.8</v>
      </c>
    </row>
    <row r="71" spans="1:12" ht="28.15" hidden="1" customHeight="1" x14ac:dyDescent="0.2">
      <c r="A71" s="27" t="s">
        <v>52</v>
      </c>
      <c r="B71" s="28" t="s">
        <v>107</v>
      </c>
      <c r="C71" s="29"/>
      <c r="D71" s="29">
        <f t="shared" ref="D71:D89" si="10">E71-C71</f>
        <v>0</v>
      </c>
      <c r="E71" s="29"/>
      <c r="F71" s="29">
        <f t="shared" ref="F71:F89" si="11">G71-E71</f>
        <v>0</v>
      </c>
      <c r="G71" s="29"/>
      <c r="H71" s="29">
        <f t="shared" ref="H71:H89" si="12">I71-G71</f>
        <v>0</v>
      </c>
      <c r="I71" s="29"/>
      <c r="J71" s="29">
        <f t="shared" si="4"/>
        <v>0</v>
      </c>
      <c r="K71" s="29"/>
      <c r="L71" s="36"/>
    </row>
    <row r="72" spans="1:12" ht="27" customHeight="1" x14ac:dyDescent="0.2">
      <c r="A72" s="27" t="s">
        <v>53</v>
      </c>
      <c r="B72" s="28" t="s">
        <v>108</v>
      </c>
      <c r="C72" s="29">
        <v>31250.9</v>
      </c>
      <c r="D72" s="29">
        <f t="shared" si="10"/>
        <v>-3217</v>
      </c>
      <c r="E72" s="29">
        <v>28033.9</v>
      </c>
      <c r="F72" s="29">
        <f t="shared" si="11"/>
        <v>2198.5</v>
      </c>
      <c r="G72" s="29">
        <v>30232.400000000001</v>
      </c>
      <c r="H72" s="29">
        <f t="shared" si="12"/>
        <v>2861.1</v>
      </c>
      <c r="I72" s="29">
        <v>33093.5</v>
      </c>
      <c r="J72" s="29">
        <f t="shared" ref="J72:J89" si="13">K72-I72</f>
        <v>-23.7</v>
      </c>
      <c r="K72" s="29">
        <v>33069.800000000003</v>
      </c>
      <c r="L72" s="36">
        <v>33069.800000000003</v>
      </c>
    </row>
    <row r="73" spans="1:12" ht="17.45" customHeight="1" x14ac:dyDescent="0.2">
      <c r="A73" s="27" t="s">
        <v>54</v>
      </c>
      <c r="B73" s="28" t="s">
        <v>109</v>
      </c>
      <c r="C73" s="29">
        <v>103059.3</v>
      </c>
      <c r="D73" s="29">
        <f t="shared" si="10"/>
        <v>0</v>
      </c>
      <c r="E73" s="29">
        <v>103059.3</v>
      </c>
      <c r="F73" s="29">
        <f t="shared" si="11"/>
        <v>0</v>
      </c>
      <c r="G73" s="29">
        <v>103059.3</v>
      </c>
      <c r="H73" s="29">
        <f t="shared" si="12"/>
        <v>-7090.1</v>
      </c>
      <c r="I73" s="29">
        <v>95969.2</v>
      </c>
      <c r="J73" s="29">
        <f t="shared" si="13"/>
        <v>1932.8</v>
      </c>
      <c r="K73" s="29">
        <v>97902</v>
      </c>
      <c r="L73" s="36">
        <v>97882</v>
      </c>
    </row>
    <row r="74" spans="1:12" ht="28.9" customHeight="1" x14ac:dyDescent="0.2">
      <c r="A74" s="27" t="s">
        <v>55</v>
      </c>
      <c r="B74" s="28" t="s">
        <v>110</v>
      </c>
      <c r="C74" s="29">
        <v>16006.9</v>
      </c>
      <c r="D74" s="29">
        <f t="shared" si="10"/>
        <v>47</v>
      </c>
      <c r="E74" s="29">
        <v>16053.9</v>
      </c>
      <c r="F74" s="29">
        <f t="shared" si="11"/>
        <v>299.8</v>
      </c>
      <c r="G74" s="29">
        <v>16353.7</v>
      </c>
      <c r="H74" s="29">
        <f t="shared" si="12"/>
        <v>-120.9</v>
      </c>
      <c r="I74" s="29">
        <v>16232.8</v>
      </c>
      <c r="J74" s="29">
        <f t="shared" si="13"/>
        <v>-272.3</v>
      </c>
      <c r="K74" s="29">
        <v>15960.5</v>
      </c>
      <c r="L74" s="36">
        <v>15960.5</v>
      </c>
    </row>
    <row r="75" spans="1:12" s="26" customFormat="1" ht="27.75" customHeight="1" x14ac:dyDescent="0.2">
      <c r="A75" s="23" t="s">
        <v>49</v>
      </c>
      <c r="B75" s="24" t="s">
        <v>111</v>
      </c>
      <c r="C75" s="25">
        <f t="shared" ref="C75:L75" si="14">SUM(C76:C79)</f>
        <v>190895.5</v>
      </c>
      <c r="D75" s="25">
        <f t="shared" si="10"/>
        <v>6665.6</v>
      </c>
      <c r="E75" s="25">
        <f t="shared" si="14"/>
        <v>197561.1</v>
      </c>
      <c r="F75" s="25">
        <f t="shared" si="11"/>
        <v>1983.6</v>
      </c>
      <c r="G75" s="25">
        <f>SUM(G76:G79)</f>
        <v>199544.7</v>
      </c>
      <c r="H75" s="25">
        <f t="shared" si="12"/>
        <v>3025.5</v>
      </c>
      <c r="I75" s="25">
        <f t="shared" si="14"/>
        <v>202570.2</v>
      </c>
      <c r="J75" s="25">
        <f t="shared" si="13"/>
        <v>-145643.20000000001</v>
      </c>
      <c r="K75" s="25">
        <f t="shared" si="14"/>
        <v>56927</v>
      </c>
      <c r="L75" s="39">
        <f t="shared" si="14"/>
        <v>56927</v>
      </c>
    </row>
    <row r="76" spans="1:12" ht="17.25" customHeight="1" x14ac:dyDescent="0.2">
      <c r="A76" s="27" t="s">
        <v>133</v>
      </c>
      <c r="B76" s="28" t="s">
        <v>112</v>
      </c>
      <c r="C76" s="29">
        <v>40074.1</v>
      </c>
      <c r="D76" s="29">
        <f t="shared" si="10"/>
        <v>2290</v>
      </c>
      <c r="E76" s="29">
        <v>42364.1</v>
      </c>
      <c r="F76" s="29">
        <f t="shared" si="11"/>
        <v>1983.6</v>
      </c>
      <c r="G76" s="29">
        <v>44347.7</v>
      </c>
      <c r="H76" s="29">
        <f t="shared" si="12"/>
        <v>3025.5</v>
      </c>
      <c r="I76" s="29">
        <v>47373.2</v>
      </c>
      <c r="J76" s="29">
        <f t="shared" si="13"/>
        <v>-340.8</v>
      </c>
      <c r="K76" s="29">
        <v>47032.4</v>
      </c>
      <c r="L76" s="36">
        <v>47032.4</v>
      </c>
    </row>
    <row r="77" spans="1:12" ht="17.25" customHeight="1" x14ac:dyDescent="0.2">
      <c r="A77" s="27" t="s">
        <v>134</v>
      </c>
      <c r="B77" s="28" t="s">
        <v>113</v>
      </c>
      <c r="C77" s="29">
        <v>150821.4</v>
      </c>
      <c r="D77" s="29">
        <f t="shared" si="10"/>
        <v>4375.6000000000004</v>
      </c>
      <c r="E77" s="29">
        <v>155197</v>
      </c>
      <c r="F77" s="29">
        <f t="shared" si="11"/>
        <v>0</v>
      </c>
      <c r="G77" s="29">
        <v>155197</v>
      </c>
      <c r="H77" s="29">
        <f t="shared" si="12"/>
        <v>0</v>
      </c>
      <c r="I77" s="29">
        <v>155197</v>
      </c>
      <c r="J77" s="29">
        <f t="shared" si="13"/>
        <v>-145302.39999999999</v>
      </c>
      <c r="K77" s="29">
        <v>9894.6</v>
      </c>
      <c r="L77" s="36">
        <v>9894.6</v>
      </c>
    </row>
    <row r="78" spans="1:12" ht="18" hidden="1" customHeight="1" x14ac:dyDescent="0.2">
      <c r="A78" s="27" t="s">
        <v>135</v>
      </c>
      <c r="B78" s="28" t="s">
        <v>114</v>
      </c>
      <c r="C78" s="29"/>
      <c r="D78" s="29">
        <f t="shared" si="10"/>
        <v>0</v>
      </c>
      <c r="E78" s="29"/>
      <c r="F78" s="29">
        <f t="shared" si="11"/>
        <v>0</v>
      </c>
      <c r="G78" s="29"/>
      <c r="H78" s="29">
        <f t="shared" si="12"/>
        <v>0</v>
      </c>
      <c r="I78" s="29"/>
      <c r="J78" s="29">
        <f t="shared" si="13"/>
        <v>0</v>
      </c>
      <c r="K78" s="29"/>
      <c r="L78" s="36"/>
    </row>
    <row r="79" spans="1:12" ht="31.9" hidden="1" customHeight="1" x14ac:dyDescent="0.2">
      <c r="A79" s="27" t="s">
        <v>136</v>
      </c>
      <c r="B79" s="28" t="s">
        <v>115</v>
      </c>
      <c r="C79" s="29"/>
      <c r="D79" s="29">
        <f t="shared" si="10"/>
        <v>0</v>
      </c>
      <c r="E79" s="29"/>
      <c r="F79" s="29">
        <f t="shared" si="11"/>
        <v>0</v>
      </c>
      <c r="G79" s="29"/>
      <c r="H79" s="29">
        <f t="shared" si="12"/>
        <v>0</v>
      </c>
      <c r="I79" s="29"/>
      <c r="J79" s="29">
        <f t="shared" si="13"/>
        <v>0</v>
      </c>
      <c r="K79" s="29"/>
      <c r="L79" s="36"/>
    </row>
    <row r="80" spans="1:12" s="26" customFormat="1" ht="28.9" customHeight="1" x14ac:dyDescent="0.2">
      <c r="A80" s="23" t="s">
        <v>137</v>
      </c>
      <c r="B80" s="24" t="s">
        <v>138</v>
      </c>
      <c r="C80" s="25">
        <f>SUM(C81:C83)</f>
        <v>15279.3</v>
      </c>
      <c r="D80" s="25">
        <f t="shared" si="10"/>
        <v>435</v>
      </c>
      <c r="E80" s="25">
        <f>SUM(E81:E83)</f>
        <v>15714.3</v>
      </c>
      <c r="F80" s="25">
        <f t="shared" si="11"/>
        <v>0</v>
      </c>
      <c r="G80" s="25">
        <f>SUM(G81:G83)</f>
        <v>15714.3</v>
      </c>
      <c r="H80" s="25">
        <f t="shared" si="12"/>
        <v>620</v>
      </c>
      <c r="I80" s="25">
        <f>SUM(I81:I83)</f>
        <v>16334.3</v>
      </c>
      <c r="J80" s="25">
        <f t="shared" si="13"/>
        <v>0</v>
      </c>
      <c r="K80" s="25">
        <f>SUM(K81:K83)</f>
        <v>16334.3</v>
      </c>
      <c r="L80" s="39">
        <f>SUM(L81:L83)</f>
        <v>16334.3</v>
      </c>
    </row>
    <row r="81" spans="1:12" ht="17.25" hidden="1" customHeight="1" x14ac:dyDescent="0.2">
      <c r="A81" s="27" t="s">
        <v>160</v>
      </c>
      <c r="B81" s="28" t="s">
        <v>139</v>
      </c>
      <c r="C81" s="29"/>
      <c r="D81" s="29">
        <f t="shared" si="10"/>
        <v>0</v>
      </c>
      <c r="E81" s="29"/>
      <c r="F81" s="29">
        <f t="shared" si="11"/>
        <v>0</v>
      </c>
      <c r="G81" s="29"/>
      <c r="H81" s="29">
        <f t="shared" si="12"/>
        <v>0</v>
      </c>
      <c r="I81" s="29"/>
      <c r="J81" s="29">
        <f t="shared" si="13"/>
        <v>0</v>
      </c>
      <c r="K81" s="29"/>
      <c r="L81" s="36"/>
    </row>
    <row r="82" spans="1:12" ht="27.75" customHeight="1" x14ac:dyDescent="0.2">
      <c r="A82" s="27" t="s">
        <v>42</v>
      </c>
      <c r="B82" s="28" t="s">
        <v>140</v>
      </c>
      <c r="C82" s="29">
        <v>8975.2000000000007</v>
      </c>
      <c r="D82" s="29">
        <f t="shared" si="10"/>
        <v>435</v>
      </c>
      <c r="E82" s="29">
        <v>9410.2000000000007</v>
      </c>
      <c r="F82" s="29">
        <f t="shared" si="11"/>
        <v>0</v>
      </c>
      <c r="G82" s="29">
        <v>9410.2000000000007</v>
      </c>
      <c r="H82" s="29">
        <f t="shared" si="12"/>
        <v>320</v>
      </c>
      <c r="I82" s="29">
        <v>9730.2000000000007</v>
      </c>
      <c r="J82" s="29">
        <f t="shared" si="13"/>
        <v>0</v>
      </c>
      <c r="K82" s="29">
        <v>9730.2000000000007</v>
      </c>
      <c r="L82" s="36">
        <v>9730.2000000000007</v>
      </c>
    </row>
    <row r="83" spans="1:12" ht="30.6" customHeight="1" x14ac:dyDescent="0.2">
      <c r="A83" s="27" t="s">
        <v>141</v>
      </c>
      <c r="B83" s="28" t="s">
        <v>142</v>
      </c>
      <c r="C83" s="29">
        <v>6304.1</v>
      </c>
      <c r="D83" s="29">
        <f t="shared" si="10"/>
        <v>0</v>
      </c>
      <c r="E83" s="29">
        <v>6304.1</v>
      </c>
      <c r="F83" s="29">
        <f t="shared" si="11"/>
        <v>0</v>
      </c>
      <c r="G83" s="29">
        <v>6304.1</v>
      </c>
      <c r="H83" s="29">
        <f t="shared" si="12"/>
        <v>300</v>
      </c>
      <c r="I83" s="29">
        <v>6604.1</v>
      </c>
      <c r="J83" s="29">
        <f t="shared" si="13"/>
        <v>0</v>
      </c>
      <c r="K83" s="29">
        <v>6604.1</v>
      </c>
      <c r="L83" s="36">
        <v>6604.1</v>
      </c>
    </row>
    <row r="84" spans="1:12" s="26" customFormat="1" ht="41.25" customHeight="1" x14ac:dyDescent="0.2">
      <c r="A84" s="23" t="s">
        <v>8</v>
      </c>
      <c r="B84" s="24" t="s">
        <v>0</v>
      </c>
      <c r="C84" s="25">
        <f t="shared" ref="C84:L84" si="15">SUM(C85)</f>
        <v>4177</v>
      </c>
      <c r="D84" s="25">
        <f t="shared" si="10"/>
        <v>0</v>
      </c>
      <c r="E84" s="25">
        <f t="shared" si="15"/>
        <v>4177</v>
      </c>
      <c r="F84" s="25">
        <f t="shared" si="11"/>
        <v>-4177</v>
      </c>
      <c r="G84" s="25">
        <f>SUM(G85)</f>
        <v>0</v>
      </c>
      <c r="H84" s="25">
        <f t="shared" si="12"/>
        <v>0</v>
      </c>
      <c r="I84" s="25">
        <f t="shared" si="15"/>
        <v>0</v>
      </c>
      <c r="J84" s="25">
        <f t="shared" si="13"/>
        <v>0</v>
      </c>
      <c r="K84" s="25">
        <f t="shared" si="15"/>
        <v>0</v>
      </c>
      <c r="L84" s="25">
        <f t="shared" si="15"/>
        <v>0</v>
      </c>
    </row>
    <row r="85" spans="1:12" ht="43.9" customHeight="1" x14ac:dyDescent="0.2">
      <c r="A85" s="27" t="s">
        <v>143</v>
      </c>
      <c r="B85" s="28" t="s">
        <v>144</v>
      </c>
      <c r="C85" s="29">
        <v>4177</v>
      </c>
      <c r="D85" s="29">
        <f t="shared" si="10"/>
        <v>0</v>
      </c>
      <c r="E85" s="29">
        <v>4177</v>
      </c>
      <c r="F85" s="29">
        <f t="shared" si="11"/>
        <v>-4177</v>
      </c>
      <c r="G85" s="29">
        <v>0</v>
      </c>
      <c r="H85" s="29">
        <f t="shared" si="12"/>
        <v>0</v>
      </c>
      <c r="I85" s="29"/>
      <c r="J85" s="29">
        <f t="shared" si="13"/>
        <v>0</v>
      </c>
      <c r="K85" s="29"/>
      <c r="L85" s="36"/>
    </row>
    <row r="86" spans="1:12" s="26" customFormat="1" ht="73.150000000000006" hidden="1" customHeight="1" x14ac:dyDescent="0.2">
      <c r="A86" s="23" t="s">
        <v>145</v>
      </c>
      <c r="B86" s="24" t="s">
        <v>146</v>
      </c>
      <c r="C86" s="25">
        <f t="shared" ref="C86:K86" si="16">SUM(C87:C89)</f>
        <v>0</v>
      </c>
      <c r="D86" s="25">
        <f t="shared" si="10"/>
        <v>0</v>
      </c>
      <c r="E86" s="25">
        <f t="shared" si="16"/>
        <v>0</v>
      </c>
      <c r="F86" s="25">
        <f t="shared" si="11"/>
        <v>0</v>
      </c>
      <c r="G86" s="25">
        <f>SUM(G87:G89)</f>
        <v>0</v>
      </c>
      <c r="H86" s="25">
        <f t="shared" si="12"/>
        <v>0</v>
      </c>
      <c r="I86" s="25">
        <f t="shared" si="16"/>
        <v>0</v>
      </c>
      <c r="J86" s="25">
        <f t="shared" si="13"/>
        <v>0</v>
      </c>
      <c r="K86" s="25">
        <f t="shared" si="16"/>
        <v>0</v>
      </c>
    </row>
    <row r="87" spans="1:12" ht="63.75" hidden="1" x14ac:dyDescent="0.2">
      <c r="A87" s="27" t="s">
        <v>154</v>
      </c>
      <c r="B87" s="28" t="s">
        <v>147</v>
      </c>
      <c r="C87" s="29"/>
      <c r="D87" s="29">
        <f t="shared" si="10"/>
        <v>0</v>
      </c>
      <c r="E87" s="29"/>
      <c r="F87" s="29">
        <f t="shared" si="11"/>
        <v>0</v>
      </c>
      <c r="G87" s="29"/>
      <c r="H87" s="29">
        <f t="shared" si="12"/>
        <v>0</v>
      </c>
      <c r="I87" s="29"/>
      <c r="J87" s="29">
        <f t="shared" si="13"/>
        <v>0</v>
      </c>
      <c r="K87" s="29"/>
    </row>
    <row r="88" spans="1:12" ht="16.5" hidden="1" customHeight="1" x14ac:dyDescent="0.2">
      <c r="A88" s="27" t="s">
        <v>148</v>
      </c>
      <c r="B88" s="28" t="s">
        <v>149</v>
      </c>
      <c r="C88" s="29"/>
      <c r="D88" s="29">
        <f t="shared" si="10"/>
        <v>0</v>
      </c>
      <c r="E88" s="29"/>
      <c r="F88" s="29">
        <f t="shared" si="11"/>
        <v>0</v>
      </c>
      <c r="G88" s="29"/>
      <c r="H88" s="29">
        <f t="shared" si="12"/>
        <v>0</v>
      </c>
      <c r="I88" s="29"/>
      <c r="J88" s="29">
        <f t="shared" si="13"/>
        <v>0</v>
      </c>
      <c r="K88" s="29"/>
    </row>
    <row r="89" spans="1:12" ht="40.5" hidden="1" customHeight="1" x14ac:dyDescent="0.2">
      <c r="A89" s="27" t="s">
        <v>151</v>
      </c>
      <c r="B89" s="28" t="s">
        <v>150</v>
      </c>
      <c r="C89" s="29"/>
      <c r="D89" s="29">
        <f t="shared" si="10"/>
        <v>0</v>
      </c>
      <c r="E89" s="29"/>
      <c r="F89" s="29">
        <f t="shared" si="11"/>
        <v>0</v>
      </c>
      <c r="G89" s="29"/>
      <c r="H89" s="29">
        <f t="shared" si="12"/>
        <v>0</v>
      </c>
      <c r="I89" s="29"/>
      <c r="J89" s="29">
        <f t="shared" si="13"/>
        <v>0</v>
      </c>
      <c r="K89" s="29"/>
    </row>
    <row r="90" spans="1:12" s="26" customFormat="1" ht="26.25" customHeight="1" x14ac:dyDescent="0.2">
      <c r="A90" s="23" t="s">
        <v>195</v>
      </c>
      <c r="B90" s="24"/>
      <c r="C90" s="25">
        <f>Доходы!B9-Расходы!C6</f>
        <v>-122185.1</v>
      </c>
      <c r="D90" s="25">
        <f>Доходы!C9-Расходы!D6</f>
        <v>-105281.4</v>
      </c>
      <c r="E90" s="25">
        <f>Доходы!D9-Расходы!E6</f>
        <v>-227466.5</v>
      </c>
      <c r="F90" s="25">
        <f>Доходы!E9-Расходы!F6</f>
        <v>446.8</v>
      </c>
      <c r="G90" s="25">
        <f>Доходы!F9-Расходы!G6</f>
        <v>-227019.7</v>
      </c>
      <c r="H90" s="25">
        <f>Доходы!G9-Расходы!H6</f>
        <v>0</v>
      </c>
      <c r="I90" s="25">
        <f>Доходы!H9-Расходы!I6</f>
        <v>-227019.7</v>
      </c>
      <c r="J90" s="25">
        <f>Доходы!I9-Расходы!J6</f>
        <v>170</v>
      </c>
      <c r="K90" s="25">
        <f>Доходы!J9-Расходы!K6</f>
        <v>-226849.7</v>
      </c>
      <c r="L90" s="25">
        <f>Доходы!K9-Расходы!L6</f>
        <v>-226849.6</v>
      </c>
    </row>
    <row r="91" spans="1:12" ht="32.25" customHeight="1" x14ac:dyDescent="0.2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3"/>
    </row>
    <row r="92" spans="1:12" x14ac:dyDescent="0.2">
      <c r="C92" s="34"/>
      <c r="D92" s="34"/>
      <c r="E92" s="34"/>
      <c r="F92" s="34"/>
      <c r="G92" s="34"/>
      <c r="H92" s="34"/>
      <c r="I92" s="34"/>
      <c r="J92" s="34"/>
      <c r="K92" s="34"/>
    </row>
    <row r="95" spans="1:12" s="35" customFormat="1" x14ac:dyDescent="0.2"/>
  </sheetData>
  <mergeCells count="13">
    <mergeCell ref="L3:L4"/>
    <mergeCell ref="A1:K1"/>
    <mergeCell ref="A3:A4"/>
    <mergeCell ref="B3:B4"/>
    <mergeCell ref="K3:K4"/>
    <mergeCell ref="C3:C4"/>
    <mergeCell ref="G3:G4"/>
    <mergeCell ref="E3:E4"/>
    <mergeCell ref="I3:I4"/>
    <mergeCell ref="D3:D4"/>
    <mergeCell ref="F3:F4"/>
    <mergeCell ref="H3:H4"/>
    <mergeCell ref="J3:J4"/>
  </mergeCells>
  <pageMargins left="0.43307086614173229" right="0.23622047244094491" top="0.35433070866141736" bottom="0.35433070866141736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Ситникова Вероника Анатольев</cp:lastModifiedBy>
  <cp:lastPrinted>2018-01-24T12:01:43Z</cp:lastPrinted>
  <dcterms:created xsi:type="dcterms:W3CDTF">1999-06-18T11:49:53Z</dcterms:created>
  <dcterms:modified xsi:type="dcterms:W3CDTF">2018-01-26T09:42:35Z</dcterms:modified>
</cp:coreProperties>
</file>